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ISTÉRSÉGI TÁRSULÁS\2024_I_félév\"/>
    </mc:Choice>
  </mc:AlternateContent>
  <bookViews>
    <workbookView xWindow="0" yWindow="0" windowWidth="23040" windowHeight="9195" activeTab="2"/>
  </bookViews>
  <sheets>
    <sheet name="1.sz. bevétel" sheetId="1" r:id="rId1"/>
    <sheet name="2.sz. kiadás" sheetId="2" r:id="rId2"/>
    <sheet name="3.sz. kiadás feladatonként" sheetId="3" r:id="rId3"/>
    <sheet name="4.sz. tartalékok" sheetId="4" r:id="rId4"/>
    <sheet name="5.sz. mérleg" sheetId="5" r:id="rId5"/>
    <sheet name="6.sz.ei.felh.ütemterv" sheetId="6" r:id="rId6"/>
    <sheet name="7.sz. pénzkészlet vált." sheetId="7" r:id="rId7"/>
  </sheets>
  <definedNames>
    <definedName name="_xlnm.Print_Area" localSheetId="4">'5.sz. mérleg'!$A$1:$L$24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3" l="1"/>
  <c r="S21" i="3" s="1"/>
  <c r="D22" i="4" l="1"/>
  <c r="B23" i="1" l="1"/>
  <c r="C23" i="1"/>
  <c r="B19" i="1"/>
  <c r="C19" i="1"/>
  <c r="B11" i="1"/>
  <c r="C11" i="1"/>
  <c r="D19" i="1"/>
  <c r="B10" i="7"/>
  <c r="B15" i="7" s="1"/>
  <c r="S21" i="6"/>
  <c r="Q21" i="6"/>
  <c r="P21" i="6"/>
  <c r="N21" i="6"/>
  <c r="M21" i="6"/>
  <c r="L21" i="6"/>
  <c r="K21" i="6"/>
  <c r="J21" i="6"/>
  <c r="I21" i="6"/>
  <c r="G21" i="6"/>
  <c r="F21" i="6"/>
  <c r="E21" i="6"/>
  <c r="D21" i="6"/>
  <c r="C21" i="6"/>
  <c r="B21" i="6"/>
  <c r="V20" i="6"/>
  <c r="U20" i="6"/>
  <c r="T20" i="6"/>
  <c r="V19" i="6"/>
  <c r="T19" i="6"/>
  <c r="O21" i="6"/>
  <c r="V18" i="6"/>
  <c r="R21" i="6"/>
  <c r="H21" i="6"/>
  <c r="V17" i="6"/>
  <c r="U17" i="6"/>
  <c r="T17" i="6"/>
  <c r="V16" i="6"/>
  <c r="U16" i="6"/>
  <c r="T16" i="6"/>
  <c r="S13" i="6"/>
  <c r="P13" i="6"/>
  <c r="M13" i="6"/>
  <c r="J13" i="6"/>
  <c r="G13" i="6"/>
  <c r="D13" i="6"/>
  <c r="V12" i="6"/>
  <c r="U12" i="6"/>
  <c r="T12" i="6"/>
  <c r="V11" i="6"/>
  <c r="T11" i="6"/>
  <c r="U11" i="6"/>
  <c r="V10" i="6"/>
  <c r="L20" i="5"/>
  <c r="L17" i="5"/>
  <c r="L12" i="5"/>
  <c r="L10" i="5"/>
  <c r="L9" i="5"/>
  <c r="L8" i="5"/>
  <c r="J20" i="5"/>
  <c r="K20" i="5"/>
  <c r="J17" i="5"/>
  <c r="K17" i="5"/>
  <c r="J12" i="5"/>
  <c r="K12" i="5"/>
  <c r="F19" i="5"/>
  <c r="F18" i="5"/>
  <c r="D20" i="5"/>
  <c r="D19" i="5"/>
  <c r="E19" i="5"/>
  <c r="D17" i="5"/>
  <c r="E17" i="5"/>
  <c r="F17" i="5" s="1"/>
  <c r="D12" i="5"/>
  <c r="E12" i="5"/>
  <c r="F12" i="5" s="1"/>
  <c r="F7" i="5"/>
  <c r="C19" i="5"/>
  <c r="I16" i="5"/>
  <c r="I17" i="5" s="1"/>
  <c r="I20" i="5" s="1"/>
  <c r="I12" i="5"/>
  <c r="C7" i="5"/>
  <c r="C12" i="5" s="1"/>
  <c r="B22" i="4"/>
  <c r="D16" i="4"/>
  <c r="C16" i="4"/>
  <c r="C22" i="4" s="1"/>
  <c r="C10" i="4"/>
  <c r="D10" i="4" s="1"/>
  <c r="U26" i="3"/>
  <c r="U25" i="3"/>
  <c r="U23" i="3"/>
  <c r="U22" i="3"/>
  <c r="U21" i="3"/>
  <c r="U19" i="3"/>
  <c r="U16" i="3"/>
  <c r="U15" i="3"/>
  <c r="U14" i="3"/>
  <c r="U13" i="3"/>
  <c r="U12" i="3"/>
  <c r="M28" i="3"/>
  <c r="I28" i="3"/>
  <c r="K28" i="3"/>
  <c r="L28" i="3"/>
  <c r="G28" i="3"/>
  <c r="H28" i="3"/>
  <c r="M14" i="3"/>
  <c r="M13" i="3"/>
  <c r="K13" i="3"/>
  <c r="L13" i="3"/>
  <c r="I15" i="3"/>
  <c r="I13" i="3"/>
  <c r="G13" i="3"/>
  <c r="H13" i="3"/>
  <c r="E28" i="3"/>
  <c r="C28" i="3"/>
  <c r="D28" i="3"/>
  <c r="E12" i="3"/>
  <c r="E13" i="3"/>
  <c r="C13" i="3"/>
  <c r="D13" i="3"/>
  <c r="E19" i="3"/>
  <c r="E16" i="3"/>
  <c r="Q21" i="3"/>
  <c r="P21" i="3"/>
  <c r="O28" i="3"/>
  <c r="Q28" i="3" s="1"/>
  <c r="P28" i="3"/>
  <c r="Q23" i="3"/>
  <c r="Q25" i="3"/>
  <c r="Q26" i="3"/>
  <c r="Q22" i="3"/>
  <c r="S26" i="3"/>
  <c r="W26" i="3" s="1"/>
  <c r="S25" i="3"/>
  <c r="W25" i="3" s="1"/>
  <c r="S24" i="3"/>
  <c r="W24" i="3" s="1"/>
  <c r="J28" i="3"/>
  <c r="S27" i="3"/>
  <c r="W27" i="3" s="1"/>
  <c r="R27" i="3"/>
  <c r="V27" i="3" s="1"/>
  <c r="R26" i="3"/>
  <c r="V26" i="3" s="1"/>
  <c r="T26" i="3"/>
  <c r="X26" i="3" s="1"/>
  <c r="R25" i="3"/>
  <c r="V25" i="3" s="1"/>
  <c r="T25" i="3"/>
  <c r="X25" i="3" s="1"/>
  <c r="R24" i="3"/>
  <c r="V24" i="3" s="1"/>
  <c r="S23" i="3"/>
  <c r="W23" i="3" s="1"/>
  <c r="R23" i="3"/>
  <c r="V23" i="3" s="1"/>
  <c r="T23" i="3"/>
  <c r="X23" i="3" s="1"/>
  <c r="S22" i="3"/>
  <c r="W22" i="3" s="1"/>
  <c r="T22" i="3"/>
  <c r="X22" i="3" s="1"/>
  <c r="N22" i="3"/>
  <c r="N21" i="3" s="1"/>
  <c r="W21" i="3"/>
  <c r="S20" i="3"/>
  <c r="W20" i="3" s="1"/>
  <c r="R20" i="3"/>
  <c r="V20" i="3" s="1"/>
  <c r="S19" i="3"/>
  <c r="W19" i="3" s="1"/>
  <c r="R19" i="3"/>
  <c r="V19" i="3" s="1"/>
  <c r="T19" i="3"/>
  <c r="X19" i="3" s="1"/>
  <c r="S18" i="3"/>
  <c r="W18" i="3" s="1"/>
  <c r="R18" i="3"/>
  <c r="V18" i="3" s="1"/>
  <c r="S17" i="3"/>
  <c r="W17" i="3" s="1"/>
  <c r="R17" i="3"/>
  <c r="V17" i="3" s="1"/>
  <c r="S16" i="3"/>
  <c r="W16" i="3" s="1"/>
  <c r="R16" i="3"/>
  <c r="V16" i="3" s="1"/>
  <c r="T16" i="3"/>
  <c r="X16" i="3" s="1"/>
  <c r="B16" i="3"/>
  <c r="S15" i="3"/>
  <c r="W15" i="3" s="1"/>
  <c r="R15" i="3"/>
  <c r="V15" i="3" s="1"/>
  <c r="T15" i="3"/>
  <c r="X15" i="3" s="1"/>
  <c r="F15" i="3"/>
  <c r="S14" i="3"/>
  <c r="W14" i="3" s="1"/>
  <c r="R14" i="3"/>
  <c r="V14" i="3" s="1"/>
  <c r="T14" i="3"/>
  <c r="X14" i="3" s="1"/>
  <c r="J13" i="3"/>
  <c r="R13" i="3" s="1"/>
  <c r="V13" i="3" s="1"/>
  <c r="F13" i="3"/>
  <c r="F28" i="3" s="1"/>
  <c r="B13" i="3"/>
  <c r="B28" i="3" s="1"/>
  <c r="S12" i="3"/>
  <c r="W12" i="3" s="1"/>
  <c r="R12" i="3"/>
  <c r="V12" i="3" s="1"/>
  <c r="T12" i="3"/>
  <c r="X12" i="3" s="1"/>
  <c r="S11" i="3"/>
  <c r="W11" i="3" s="1"/>
  <c r="R11" i="3"/>
  <c r="V11" i="3" s="1"/>
  <c r="S10" i="3"/>
  <c r="W10" i="3" s="1"/>
  <c r="B10" i="3"/>
  <c r="R10" i="3" s="1"/>
  <c r="V10" i="3" s="1"/>
  <c r="C18" i="2"/>
  <c r="D18" i="2"/>
  <c r="E18" i="2"/>
  <c r="E14" i="2"/>
  <c r="E13" i="2"/>
  <c r="E12" i="2"/>
  <c r="E11" i="2"/>
  <c r="C14" i="2"/>
  <c r="D14" i="2"/>
  <c r="B14" i="2"/>
  <c r="B18" i="2" s="1"/>
  <c r="R23" i="1"/>
  <c r="R21" i="1"/>
  <c r="R19" i="1"/>
  <c r="V19" i="1" s="1"/>
  <c r="R17" i="1"/>
  <c r="V17" i="1" s="1"/>
  <c r="R16" i="1"/>
  <c r="R15" i="1"/>
  <c r="R14" i="1"/>
  <c r="V14" i="1" s="1"/>
  <c r="R13" i="1"/>
  <c r="V13" i="1" s="1"/>
  <c r="R12" i="1"/>
  <c r="S23" i="1"/>
  <c r="W23" i="1" s="1"/>
  <c r="T21" i="1"/>
  <c r="X21" i="1" s="1"/>
  <c r="S21" i="1"/>
  <c r="T19" i="1"/>
  <c r="X19" i="1" s="1"/>
  <c r="S19" i="1"/>
  <c r="W19" i="1" s="1"/>
  <c r="T17" i="1"/>
  <c r="U17" i="1" s="1"/>
  <c r="S17" i="1"/>
  <c r="T16" i="1"/>
  <c r="S16" i="1"/>
  <c r="T15" i="1"/>
  <c r="S15" i="1"/>
  <c r="T14" i="1"/>
  <c r="S14" i="1"/>
  <c r="U14" i="1" s="1"/>
  <c r="T13" i="1"/>
  <c r="X13" i="1" s="1"/>
  <c r="S13" i="1"/>
  <c r="T12" i="1"/>
  <c r="S12" i="1"/>
  <c r="W12" i="1" s="1"/>
  <c r="T11" i="1"/>
  <c r="X11" i="1" s="1"/>
  <c r="S11" i="1"/>
  <c r="W11" i="1" s="1"/>
  <c r="P23" i="1"/>
  <c r="O23" i="1"/>
  <c r="N23" i="1"/>
  <c r="P19" i="1"/>
  <c r="O19" i="1"/>
  <c r="N19" i="1"/>
  <c r="P11" i="1"/>
  <c r="O11" i="1"/>
  <c r="N11" i="1"/>
  <c r="U21" i="1"/>
  <c r="U16" i="1"/>
  <c r="U15" i="1"/>
  <c r="U12" i="1"/>
  <c r="U11" i="1"/>
  <c r="Q11" i="1"/>
  <c r="Q23" i="1"/>
  <c r="Q19" i="1"/>
  <c r="Q17" i="1"/>
  <c r="Q16" i="1"/>
  <c r="M23" i="1"/>
  <c r="M19" i="1"/>
  <c r="M15" i="1"/>
  <c r="M14" i="1"/>
  <c r="M11" i="1"/>
  <c r="K23" i="1"/>
  <c r="L23" i="1"/>
  <c r="J23" i="1"/>
  <c r="K19" i="1"/>
  <c r="L19" i="1"/>
  <c r="J19" i="1"/>
  <c r="J11" i="1"/>
  <c r="K11" i="1"/>
  <c r="L11" i="1"/>
  <c r="I23" i="1"/>
  <c r="I21" i="1"/>
  <c r="E19" i="1"/>
  <c r="E11" i="1"/>
  <c r="D23" i="1"/>
  <c r="E23" i="1" s="1"/>
  <c r="D11" i="1"/>
  <c r="E13" i="1"/>
  <c r="E12" i="1"/>
  <c r="V21" i="1"/>
  <c r="V16" i="1"/>
  <c r="V15" i="1"/>
  <c r="V12" i="1"/>
  <c r="W21" i="1"/>
  <c r="W17" i="1"/>
  <c r="W16" i="1"/>
  <c r="W15" i="1"/>
  <c r="W13" i="1"/>
  <c r="R11" i="1"/>
  <c r="V11" i="1" s="1"/>
  <c r="X16" i="1"/>
  <c r="X15" i="1"/>
  <c r="X14" i="1"/>
  <c r="X12" i="1"/>
  <c r="V21" i="6" l="1"/>
  <c r="E20" i="5"/>
  <c r="F20" i="5" s="1"/>
  <c r="V23" i="1"/>
  <c r="T23" i="1"/>
  <c r="X23" i="1" s="1"/>
  <c r="V13" i="6"/>
  <c r="U13" i="6"/>
  <c r="T13" i="6"/>
  <c r="T18" i="6"/>
  <c r="T21" i="6" s="1"/>
  <c r="U18" i="6"/>
  <c r="U21" i="6" s="1"/>
  <c r="U19" i="6"/>
  <c r="D22" i="5"/>
  <c r="D24" i="5" s="1"/>
  <c r="C22" i="5"/>
  <c r="C24" i="5" s="1"/>
  <c r="C17" i="5"/>
  <c r="C20" i="5" s="1"/>
  <c r="T21" i="3"/>
  <c r="X21" i="3" s="1"/>
  <c r="N28" i="3"/>
  <c r="R28" i="3" s="1"/>
  <c r="V28" i="3" s="1"/>
  <c r="R21" i="3"/>
  <c r="V21" i="3" s="1"/>
  <c r="S28" i="3"/>
  <c r="R22" i="3"/>
  <c r="V22" i="3" s="1"/>
  <c r="S13" i="3"/>
  <c r="W13" i="3" s="1"/>
  <c r="X17" i="1"/>
  <c r="W14" i="1"/>
  <c r="U13" i="1"/>
  <c r="U23" i="1"/>
  <c r="U19" i="1"/>
  <c r="W28" i="3" l="1"/>
  <c r="U28" i="3"/>
  <c r="E22" i="5"/>
  <c r="E24" i="5" s="1"/>
  <c r="T28" i="3"/>
  <c r="X28" i="3" s="1"/>
  <c r="T13" i="3"/>
  <c r="X13" i="3" s="1"/>
</calcChain>
</file>

<file path=xl/sharedStrings.xml><?xml version="1.0" encoding="utf-8"?>
<sst xmlns="http://schemas.openxmlformats.org/spreadsheetml/2006/main" count="254" uniqueCount="136">
  <si>
    <t>Dunakeszi Kistérség Társulása</t>
  </si>
  <si>
    <t>1.sz. melléklet</t>
  </si>
  <si>
    <t>(Adatok: forintban)</t>
  </si>
  <si>
    <t>BEVÉTELEK</t>
  </si>
  <si>
    <t>011130</t>
  </si>
  <si>
    <t>018030</t>
  </si>
  <si>
    <t>066020</t>
  </si>
  <si>
    <t>072112</t>
  </si>
  <si>
    <t>Összesen</t>
  </si>
  <si>
    <t>Feladat jellege: Kötelező</t>
  </si>
  <si>
    <t>Önkormányzatok és önk.hivatalok ig.tev</t>
  </si>
  <si>
    <t>Támogatási célú finanszírozási műveletek</t>
  </si>
  <si>
    <t>Város, községgazdálkodási egyéb szolgáltatások</t>
  </si>
  <si>
    <t>Háziorvosi ügyeleti ellátás</t>
  </si>
  <si>
    <t>Eredeti előirányzat</t>
  </si>
  <si>
    <t>Módosítási javaslat</t>
  </si>
  <si>
    <t>Módosított előirányzat</t>
  </si>
  <si>
    <t>MŰKÖDÉSI BEVÉTELEK</t>
  </si>
  <si>
    <t>Egyéb működési célú támogatások bevételei ÁH belülről</t>
  </si>
  <si>
    <t xml:space="preserve">   - Dunakeszi tagi hozzájárulás (43.242 fő)</t>
  </si>
  <si>
    <t xml:space="preserve">   - Göd tagi hozzájárulás (21.994 fő)</t>
  </si>
  <si>
    <t xml:space="preserve">  - Állategészségügyi feladatok ellátásához hozzájárulás -  Dunakeszi</t>
  </si>
  <si>
    <t xml:space="preserve">  - Állategészségügyi feladatok ellátásához hozzájárulás -  Göd</t>
  </si>
  <si>
    <t xml:space="preserve">  - Orvosi ügyeleti feladatok ellátáshoz hozzájárulás  - Dunakeszi</t>
  </si>
  <si>
    <t xml:space="preserve">  - Orvosi ügyeleti feladatok ellátásához hozzájárulás - Göd</t>
  </si>
  <si>
    <t>KÖLTSÉGVETÉSI BEVÉTELEK ÖSSZESEN</t>
  </si>
  <si>
    <t>Finanszírozási bevételek - előző évi maradvány</t>
  </si>
  <si>
    <t>BEVÉTELEK ÖSSZESEN</t>
  </si>
  <si>
    <t>Teljesítés</t>
  </si>
  <si>
    <t>%</t>
  </si>
  <si>
    <t>2.sz. melléklet</t>
  </si>
  <si>
    <t>KIADÁSOK</t>
  </si>
  <si>
    <t>MŰKÖDÉSI KIADÁSOK</t>
  </si>
  <si>
    <t>Személyi juttatások</t>
  </si>
  <si>
    <t>Munkaadókat terhelő adók, járulékok</t>
  </si>
  <si>
    <t xml:space="preserve">Dologi kiadások </t>
  </si>
  <si>
    <t>Működési célú pénzeszközátadás ÁH belülre</t>
  </si>
  <si>
    <t>MŰKÖDÉSI KIADÁSOK ÖSSZESEN</t>
  </si>
  <si>
    <t>TARTALÉKOK</t>
  </si>
  <si>
    <t>KÖLTSÉGVETÉSI KIADÁSOK ÖSSZESEN</t>
  </si>
  <si>
    <t>ÉVES LÉTSZÁM ELŐIRÁNYZAT</t>
  </si>
  <si>
    <t>Módosíttott előirányzat</t>
  </si>
  <si>
    <t>3. sz. melléklet</t>
  </si>
  <si>
    <t>Kiadások</t>
  </si>
  <si>
    <t xml:space="preserve"> Háziorvosi ügyeleti ellátás</t>
  </si>
  <si>
    <t xml:space="preserve">   - reprezentációs kiadások</t>
  </si>
  <si>
    <t xml:space="preserve">Munkaadókat terhelő járulékok </t>
  </si>
  <si>
    <t xml:space="preserve">   - központi orvosi ügyelet</t>
  </si>
  <si>
    <t xml:space="preserve">   - állategészségügyi feladatok ellátása</t>
  </si>
  <si>
    <t xml:space="preserve">   - jogi feladatok ellátása</t>
  </si>
  <si>
    <t xml:space="preserve">   - légi-és földi szúnyoggyérítés</t>
  </si>
  <si>
    <t xml:space="preserve">   - üzemeltetési anyagok </t>
  </si>
  <si>
    <t xml:space="preserve">   - díjak, költségek (bankköltség)</t>
  </si>
  <si>
    <t xml:space="preserve">   -  reprezentációs kiadások  ÁFA</t>
  </si>
  <si>
    <t xml:space="preserve"> - munkaszervezet bér- és járulékköltsége</t>
  </si>
  <si>
    <t xml:space="preserve"> - gazdasági feldatok ellátásának költsége</t>
  </si>
  <si>
    <t xml:space="preserve"> - integritás felelős  bér- és járulék költsége</t>
  </si>
  <si>
    <t xml:space="preserve"> - nyári napközis tábor támogatása Göd</t>
  </si>
  <si>
    <t xml:space="preserve"> - nyári napközis tábor támogatása DÓHSZK</t>
  </si>
  <si>
    <t>KÖLTSÉGVETÉSI KIADÁSOK</t>
  </si>
  <si>
    <t>ÉVES LÉTSZÁMELŐIRÁNYZAT</t>
  </si>
  <si>
    <t>DUNAKESZI KISTÉRSÉG TÁRSULÁSA BEVÉTELEINEK TELJESÍTÉSE 2024. év I. félév</t>
  </si>
  <si>
    <t>DUNAKESZI KISTÉRSÉG TÁRSULÁSA KIADÁSAINAK TELJESÍTÉSE 2024. év I. félév</t>
  </si>
  <si>
    <t>DUNAKESZI KISTÉRSÉG TÁRSULÁSA KÖLTSÉGVETÉSI KIADÁSAINAK TELJESÍTÉSE FELADATONKÉNT 2024. év I. félév</t>
  </si>
  <si>
    <t>4.sz. melléklet</t>
  </si>
  <si>
    <t>ÁLTALÁNOS TARTALÉKOK ÁLLOMÁNYA 2024. év</t>
  </si>
  <si>
    <t>Megnevezés</t>
  </si>
  <si>
    <t>Tagönkormányzatok tartalék összege</t>
  </si>
  <si>
    <t>Dunakeszi, lakosságszám: 43.242 fő</t>
  </si>
  <si>
    <t xml:space="preserve">     Zöld Menedék Állatvédő Alapítvány szolgáltatási 
     díj növekedésének fedezetére  </t>
  </si>
  <si>
    <t xml:space="preserve">     2023. évi maradvány</t>
  </si>
  <si>
    <t xml:space="preserve">     nyári táboroztatás támogatása</t>
  </si>
  <si>
    <t xml:space="preserve">     szúnyoggyérítés  - eredeti költségvetésben 
     lakosságszám arányosan tervezett összeg 
     területarányos felosztása miatti korrekció</t>
  </si>
  <si>
    <t xml:space="preserve">     szúnyoggyérítés - többletköltség fedezete</t>
  </si>
  <si>
    <t>Göd, lakosságszám: 21.994 fő</t>
  </si>
  <si>
    <t>ÁLTALÁNOS TARTALÉKOK ÖSSZESEN</t>
  </si>
  <si>
    <t>2024. év I. félévi változások</t>
  </si>
  <si>
    <t>5.sz. melléklet</t>
  </si>
  <si>
    <t>(adatok forintban)</t>
  </si>
  <si>
    <t>Bevételi előirányzat-csoport megnevezése</t>
  </si>
  <si>
    <t>Kiadási előirányzat-csoport megnevezése</t>
  </si>
  <si>
    <t>Egyéb működési célú támogatások ÁH belülről</t>
  </si>
  <si>
    <t>Munkaadókat terh. járulékok, szociális hozzájárulási adó</t>
  </si>
  <si>
    <t>Dologi kiadások</t>
  </si>
  <si>
    <t>Egyéb működési célú támogatások államháztartáson belülre</t>
  </si>
  <si>
    <t>Működési általános tartalék</t>
  </si>
  <si>
    <t>I.</t>
  </si>
  <si>
    <t>Működési költségvetési bevételek összesen</t>
  </si>
  <si>
    <t>Működési költségvetési kiadások  összesen</t>
  </si>
  <si>
    <t>Felhalmozási bevételek</t>
  </si>
  <si>
    <t>Beruházási kiadások</t>
  </si>
  <si>
    <t>Felújítási kiadások</t>
  </si>
  <si>
    <t>Felhalmozási céltartalék</t>
  </si>
  <si>
    <t>II.</t>
  </si>
  <si>
    <t>Felhalmozási költségvetési bevételek összesen</t>
  </si>
  <si>
    <t>Felhalmozási költségvetési kiadások összesen</t>
  </si>
  <si>
    <t>Költségvetési bevételek összesen  I+II</t>
  </si>
  <si>
    <t>Költségvetési kiadások összesen I+II</t>
  </si>
  <si>
    <t>Előző évi maradvány igénybe vétele működésre</t>
  </si>
  <si>
    <t>III.</t>
  </si>
  <si>
    <t>Finanszírozási bevételek</t>
  </si>
  <si>
    <t>Finanszírozási kiadások</t>
  </si>
  <si>
    <t>Bevételek összesen  I+II+III</t>
  </si>
  <si>
    <t>Kiadások összesen I+II+III</t>
  </si>
  <si>
    <t>MŰKÖDÉSI KÖLTSÉGVETÉSI EGYENLEG</t>
  </si>
  <si>
    <t>FELHALMOZÁSI KÖLTSÉGVETÉSI EGYENLEG</t>
  </si>
  <si>
    <t>KÖLTSÉGVETÉSI EGYENLEG</t>
  </si>
  <si>
    <t>Dunakeszi Kistérség Társulása 2024. év I. félévi költségvetési mérlege</t>
  </si>
  <si>
    <t xml:space="preserve"> Megnevezés</t>
  </si>
  <si>
    <t>I.hó</t>
  </si>
  <si>
    <t>II.hó</t>
  </si>
  <si>
    <t>III.hó</t>
  </si>
  <si>
    <t>IV.hó</t>
  </si>
  <si>
    <t>V.hó</t>
  </si>
  <si>
    <t>VI.hó</t>
  </si>
  <si>
    <t>Összesen I-VI. hó</t>
  </si>
  <si>
    <t>Eredeti</t>
  </si>
  <si>
    <t>Módosított</t>
  </si>
  <si>
    <t>Működési bevételek</t>
  </si>
  <si>
    <t>Finanszírozási bevételek - előző évi maradány</t>
  </si>
  <si>
    <t>Bevételek összesen:</t>
  </si>
  <si>
    <t>Általános tartalék</t>
  </si>
  <si>
    <t>Kiadások összesen:</t>
  </si>
  <si>
    <t>6.sz. melléklet</t>
  </si>
  <si>
    <t>Előirányzat - felhasználási ütemterv  alakulása 2024. év I. félév</t>
  </si>
  <si>
    <t>7.sz. melléklet</t>
  </si>
  <si>
    <t>Összeg (forintban)</t>
  </si>
  <si>
    <t>Nyitó pénzkészlet</t>
  </si>
  <si>
    <t xml:space="preserve">  - ebből pénzforgalom nélküli bevétel:
Előző év költségvetési maradványának igénybevétele teljesítése</t>
  </si>
  <si>
    <t>Pénzforgalmi bevétel</t>
  </si>
  <si>
    <t>Adott előlegek számla  tárgyidőszaki forgalma összesen</t>
  </si>
  <si>
    <t>Kapott előlegek tárgyidőszaki forgalma</t>
  </si>
  <si>
    <t xml:space="preserve">Más szervezetet megillető bevételek elszámolása számla tárgyidőszaki forgalma </t>
  </si>
  <si>
    <t xml:space="preserve">Letétre, megőrzésre, fedezetkezelésre átvett pénzeszközök, biztosítékok tárgyidőszaki forgalma </t>
  </si>
  <si>
    <t>ZÁRÓ PÉNZKÉSZLET</t>
  </si>
  <si>
    <t>PÉNZESZKÖZÖK VÁLTOZÁSÁNAK BEMUTATÁSA 2024. év I.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</si>
</sst>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#,##0.0"/>
    <numFmt numFmtId="167" formatCode="yyyy/mm/dd;@"/>
    <numFmt numFmtId="168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11" fillId="0" borderId="0"/>
    <xf numFmtId="0" fontId="11" fillId="0" borderId="0"/>
  </cellStyleXfs>
  <cellXfs count="3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2" fillId="0" borderId="2" xfId="1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6" xfId="0" applyFont="1" applyBorder="1"/>
    <xf numFmtId="165" fontId="2" fillId="0" borderId="0" xfId="0" applyNumberFormat="1" applyFont="1"/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6" fillId="0" borderId="4" xfId="0" applyFont="1" applyFill="1" applyBorder="1"/>
    <xf numFmtId="3" fontId="2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0" fontId="6" fillId="0" borderId="4" xfId="0" quotePrefix="1" applyFont="1" applyFill="1" applyBorder="1"/>
    <xf numFmtId="3" fontId="6" fillId="0" borderId="5" xfId="0" quotePrefix="1" applyNumberFormat="1" applyFont="1" applyFill="1" applyBorder="1" applyAlignment="1">
      <alignment horizontal="right"/>
    </xf>
    <xf numFmtId="3" fontId="2" fillId="0" borderId="5" xfId="0" applyNumberFormat="1" applyFont="1" applyBorder="1"/>
    <xf numFmtId="43" fontId="2" fillId="0" borderId="13" xfId="1" applyFont="1" applyBorder="1" applyAlignment="1">
      <alignment horizontal="right"/>
    </xf>
    <xf numFmtId="3" fontId="2" fillId="0" borderId="13" xfId="1" applyNumberFormat="1" applyFont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0" fontId="2" fillId="0" borderId="7" xfId="0" applyFont="1" applyBorder="1"/>
    <xf numFmtId="3" fontId="2" fillId="0" borderId="8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3" fillId="0" borderId="15" xfId="0" applyFont="1" applyBorder="1"/>
    <xf numFmtId="3" fontId="3" fillId="0" borderId="16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166" fontId="3" fillId="0" borderId="16" xfId="0" applyNumberFormat="1" applyFont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2" fillId="0" borderId="5" xfId="1" applyNumberFormat="1" applyFont="1" applyBorder="1" applyAlignment="1">
      <alignment horizontal="right"/>
    </xf>
    <xf numFmtId="166" fontId="2" fillId="0" borderId="5" xfId="0" applyNumberFormat="1" applyFont="1" applyBorder="1"/>
    <xf numFmtId="166" fontId="2" fillId="0" borderId="13" xfId="1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166" fontId="2" fillId="0" borderId="13" xfId="0" applyNumberFormat="1" applyFont="1" applyBorder="1" applyAlignment="1">
      <alignment horizontal="right"/>
    </xf>
    <xf numFmtId="166" fontId="3" fillId="0" borderId="13" xfId="0" applyNumberFormat="1" applyFont="1" applyFill="1" applyBorder="1" applyAlignment="1">
      <alignment horizontal="right"/>
    </xf>
    <xf numFmtId="166" fontId="2" fillId="0" borderId="14" xfId="0" applyNumberFormat="1" applyFont="1" applyBorder="1" applyAlignment="1">
      <alignment horizontal="right"/>
    </xf>
    <xf numFmtId="166" fontId="3" fillId="0" borderId="1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0" fontId="3" fillId="0" borderId="1" xfId="0" applyFont="1" applyBorder="1"/>
    <xf numFmtId="3" fontId="2" fillId="0" borderId="2" xfId="1" applyNumberFormat="1" applyFont="1" applyBorder="1"/>
    <xf numFmtId="3" fontId="2" fillId="0" borderId="3" xfId="1" applyNumberFormat="1" applyFont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0" borderId="5" xfId="1" applyNumberFormat="1" applyFont="1" applyBorder="1"/>
    <xf numFmtId="43" fontId="1" fillId="0" borderId="0" xfId="1" applyFont="1"/>
    <xf numFmtId="0" fontId="8" fillId="0" borderId="4" xfId="0" applyFont="1" applyBorder="1"/>
    <xf numFmtId="3" fontId="3" fillId="0" borderId="5" xfId="1" applyNumberFormat="1" applyFont="1" applyBorder="1"/>
    <xf numFmtId="3" fontId="3" fillId="0" borderId="6" xfId="1" applyNumberFormat="1" applyFont="1" applyBorder="1"/>
    <xf numFmtId="0" fontId="3" fillId="0" borderId="7" xfId="0" applyFont="1" applyBorder="1"/>
    <xf numFmtId="3" fontId="2" fillId="0" borderId="8" xfId="1" applyNumberFormat="1" applyFont="1" applyBorder="1"/>
    <xf numFmtId="3" fontId="2" fillId="0" borderId="9" xfId="1" applyNumberFormat="1" applyFont="1" applyBorder="1"/>
    <xf numFmtId="3" fontId="3" fillId="0" borderId="18" xfId="1" applyNumberFormat="1" applyFont="1" applyBorder="1"/>
    <xf numFmtId="3" fontId="0" fillId="0" borderId="0" xfId="0" applyNumberForma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3" fontId="2" fillId="0" borderId="0" xfId="1" applyNumberFormat="1" applyFont="1" applyBorder="1"/>
    <xf numFmtId="0" fontId="0" fillId="0" borderId="0" xfId="0" applyBorder="1"/>
    <xf numFmtId="3" fontId="0" fillId="0" borderId="0" xfId="0" applyNumberFormat="1" applyBorder="1"/>
    <xf numFmtId="43" fontId="2" fillId="0" borderId="18" xfId="1" applyFont="1" applyBorder="1"/>
    <xf numFmtId="43" fontId="2" fillId="0" borderId="19" xfId="1" applyFont="1" applyBorder="1"/>
    <xf numFmtId="3" fontId="2" fillId="0" borderId="17" xfId="1" applyNumberFormat="1" applyFont="1" applyBorder="1"/>
    <xf numFmtId="166" fontId="2" fillId="0" borderId="6" xfId="1" applyNumberFormat="1" applyFont="1" applyFill="1" applyBorder="1"/>
    <xf numFmtId="166" fontId="2" fillId="0" borderId="6" xfId="1" applyNumberFormat="1" applyFont="1" applyBorder="1"/>
    <xf numFmtId="166" fontId="3" fillId="0" borderId="6" xfId="1" applyNumberFormat="1" applyFont="1" applyBorder="1"/>
    <xf numFmtId="166" fontId="3" fillId="0" borderId="19" xfId="1" applyNumberFormat="1" applyFont="1" applyBorder="1"/>
    <xf numFmtId="165" fontId="1" fillId="0" borderId="0" xfId="1" applyNumberFormat="1" applyFont="1"/>
    <xf numFmtId="0" fontId="0" fillId="0" borderId="0" xfId="0" applyAlignment="1">
      <alignment horizontal="right"/>
    </xf>
    <xf numFmtId="165" fontId="9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8" xfId="0" applyNumberFormat="1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5" xfId="1" applyNumberFormat="1" applyFont="1" applyFill="1" applyBorder="1"/>
    <xf numFmtId="3" fontId="3" fillId="0" borderId="6" xfId="1" applyNumberFormat="1" applyFont="1" applyFill="1" applyBorder="1"/>
    <xf numFmtId="0" fontId="10" fillId="0" borderId="4" xfId="0" applyFont="1" applyBorder="1"/>
    <xf numFmtId="43" fontId="2" fillId="0" borderId="5" xfId="1" applyFont="1" applyBorder="1"/>
    <xf numFmtId="165" fontId="0" fillId="0" borderId="0" xfId="0" applyNumberFormat="1"/>
    <xf numFmtId="0" fontId="10" fillId="0" borderId="4" xfId="0" quotePrefix="1" applyFont="1" applyBorder="1"/>
    <xf numFmtId="165" fontId="1" fillId="0" borderId="0" xfId="1" applyNumberFormat="1" applyFont="1" applyBorder="1"/>
    <xf numFmtId="0" fontId="10" fillId="0" borderId="26" xfId="0" quotePrefix="1" applyFont="1" applyBorder="1"/>
    <xf numFmtId="3" fontId="2" fillId="0" borderId="27" xfId="1" applyNumberFormat="1" applyFont="1" applyFill="1" applyBorder="1"/>
    <xf numFmtId="0" fontId="3" fillId="0" borderId="28" xfId="0" applyFont="1" applyBorder="1"/>
    <xf numFmtId="3" fontId="3" fillId="0" borderId="27" xfId="1" applyNumberFormat="1" applyFont="1" applyFill="1" applyBorder="1"/>
    <xf numFmtId="3" fontId="3" fillId="0" borderId="27" xfId="1" applyNumberFormat="1" applyFont="1" applyBorder="1"/>
    <xf numFmtId="3" fontId="3" fillId="0" borderId="29" xfId="1" applyNumberFormat="1" applyFont="1" applyFill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3" fontId="2" fillId="0" borderId="0" xfId="0" applyNumberFormat="1" applyFont="1" applyBorder="1"/>
    <xf numFmtId="166" fontId="2" fillId="0" borderId="5" xfId="1" applyNumberFormat="1" applyFont="1" applyFill="1" applyBorder="1"/>
    <xf numFmtId="166" fontId="3" fillId="0" borderId="5" xfId="1" applyNumberFormat="1" applyFont="1" applyFill="1" applyBorder="1"/>
    <xf numFmtId="166" fontId="3" fillId="0" borderId="18" xfId="0" applyNumberFormat="1" applyFont="1" applyBorder="1"/>
    <xf numFmtId="166" fontId="3" fillId="0" borderId="5" xfId="1" applyNumberFormat="1" applyFont="1" applyBorder="1"/>
    <xf numFmtId="166" fontId="2" fillId="0" borderId="5" xfId="1" applyNumberFormat="1" applyFont="1" applyBorder="1"/>
    <xf numFmtId="0" fontId="12" fillId="0" borderId="0" xfId="4" applyFont="1"/>
    <xf numFmtId="0" fontId="13" fillId="0" borderId="0" xfId="4" applyFont="1" applyAlignment="1">
      <alignment horizontal="right"/>
    </xf>
    <xf numFmtId="165" fontId="12" fillId="0" borderId="0" xfId="1" applyNumberFormat="1" applyFont="1"/>
    <xf numFmtId="0" fontId="13" fillId="0" borderId="0" xfId="4" applyFont="1"/>
    <xf numFmtId="0" fontId="8" fillId="0" borderId="0" xfId="4" applyFont="1" applyAlignment="1">
      <alignment horizontal="center"/>
    </xf>
    <xf numFmtId="0" fontId="8" fillId="0" borderId="18" xfId="4" applyFont="1" applyFill="1" applyBorder="1" applyAlignment="1">
      <alignment horizontal="center" vertical="center" wrapText="1"/>
    </xf>
    <xf numFmtId="14" fontId="8" fillId="0" borderId="18" xfId="4" applyNumberFormat="1" applyFont="1" applyFill="1" applyBorder="1" applyAlignment="1">
      <alignment horizontal="center" vertical="center" wrapText="1"/>
    </xf>
    <xf numFmtId="14" fontId="8" fillId="0" borderId="19" xfId="4" applyNumberFormat="1" applyFont="1" applyFill="1" applyBorder="1" applyAlignment="1">
      <alignment horizontal="center" vertical="center" wrapText="1"/>
    </xf>
    <xf numFmtId="0" fontId="12" fillId="0" borderId="0" xfId="4" applyFont="1" applyFill="1"/>
    <xf numFmtId="165" fontId="12" fillId="0" borderId="0" xfId="1" applyNumberFormat="1" applyFont="1" applyFill="1"/>
    <xf numFmtId="0" fontId="15" fillId="0" borderId="1" xfId="4" applyFont="1" applyFill="1" applyBorder="1" applyAlignment="1">
      <alignment horizontal="left" wrapText="1"/>
    </xf>
    <xf numFmtId="14" fontId="15" fillId="0" borderId="2" xfId="4" applyNumberFormat="1" applyFont="1" applyFill="1" applyBorder="1" applyAlignment="1">
      <alignment horizontal="center" wrapText="1"/>
    </xf>
    <xf numFmtId="14" fontId="15" fillId="0" borderId="3" xfId="4" applyNumberFormat="1" applyFont="1" applyFill="1" applyBorder="1" applyAlignment="1">
      <alignment horizontal="center" wrapText="1"/>
    </xf>
    <xf numFmtId="0" fontId="8" fillId="0" borderId="4" xfId="4" applyFont="1" applyFill="1" applyBorder="1" applyAlignment="1">
      <alignment horizontal="left" wrapText="1"/>
    </xf>
    <xf numFmtId="3" fontId="8" fillId="0" borderId="5" xfId="4" applyNumberFormat="1" applyFont="1" applyBorder="1" applyAlignment="1">
      <alignment horizontal="right"/>
    </xf>
    <xf numFmtId="3" fontId="8" fillId="0" borderId="6" xfId="4" applyNumberFormat="1" applyFont="1" applyBorder="1" applyAlignment="1">
      <alignment horizontal="right"/>
    </xf>
    <xf numFmtId="0" fontId="6" fillId="0" borderId="4" xfId="4" applyFont="1" applyFill="1" applyBorder="1" applyAlignment="1">
      <alignment horizontal="left" wrapText="1"/>
    </xf>
    <xf numFmtId="3" fontId="6" fillId="0" borderId="5" xfId="4" applyNumberFormat="1" applyFont="1" applyBorder="1" applyAlignment="1">
      <alignment horizontal="right"/>
    </xf>
    <xf numFmtId="3" fontId="6" fillId="0" borderId="6" xfId="4" applyNumberFormat="1" applyFont="1" applyBorder="1" applyAlignment="1">
      <alignment horizontal="right"/>
    </xf>
    <xf numFmtId="3" fontId="12" fillId="0" borderId="0" xfId="4" applyNumberFormat="1" applyFont="1" applyFill="1"/>
    <xf numFmtId="3" fontId="6" fillId="0" borderId="8" xfId="4" applyNumberFormat="1" applyFont="1" applyBorder="1" applyAlignment="1">
      <alignment horizontal="right"/>
    </xf>
    <xf numFmtId="3" fontId="6" fillId="0" borderId="9" xfId="4" applyNumberFormat="1" applyFont="1" applyBorder="1" applyAlignment="1">
      <alignment horizontal="right"/>
    </xf>
    <xf numFmtId="0" fontId="8" fillId="0" borderId="15" xfId="4" applyFont="1" applyBorder="1" applyAlignment="1"/>
    <xf numFmtId="3" fontId="8" fillId="0" borderId="18" xfId="4" applyNumberFormat="1" applyFont="1" applyBorder="1" applyAlignment="1">
      <alignment horizontal="right"/>
    </xf>
    <xf numFmtId="3" fontId="8" fillId="0" borderId="19" xfId="4" applyNumberFormat="1" applyFont="1" applyBorder="1" applyAlignment="1">
      <alignment horizontal="right"/>
    </xf>
    <xf numFmtId="167" fontId="16" fillId="2" borderId="0" xfId="5" applyNumberFormat="1" applyFont="1" applyFill="1"/>
    <xf numFmtId="0" fontId="11" fillId="2" borderId="0" xfId="5" applyFill="1" applyAlignment="1">
      <alignment horizontal="center"/>
    </xf>
    <xf numFmtId="0" fontId="17" fillId="2" borderId="0" xfId="5" applyFont="1" applyFill="1" applyBorder="1"/>
    <xf numFmtId="0" fontId="17" fillId="0" borderId="0" xfId="5" applyFont="1"/>
    <xf numFmtId="0" fontId="18" fillId="2" borderId="0" xfId="0" applyFont="1" applyFill="1" applyBorder="1" applyAlignment="1">
      <alignment horizontal="right"/>
    </xf>
    <xf numFmtId="0" fontId="17" fillId="2" borderId="0" xfId="5" applyFont="1" applyFill="1"/>
    <xf numFmtId="0" fontId="17" fillId="2" borderId="0" xfId="0" applyFont="1" applyFill="1" applyBorder="1" applyAlignment="1">
      <alignment horizontal="right"/>
    </xf>
    <xf numFmtId="0" fontId="21" fillId="0" borderId="18" xfId="5" applyFont="1" applyFill="1" applyBorder="1" applyAlignment="1">
      <alignment horizontal="center" vertical="center" wrapText="1"/>
    </xf>
    <xf numFmtId="0" fontId="21" fillId="2" borderId="18" xfId="5" applyFont="1" applyFill="1" applyBorder="1" applyAlignment="1">
      <alignment horizontal="center" vertical="center"/>
    </xf>
    <xf numFmtId="0" fontId="21" fillId="0" borderId="0" xfId="5" applyFont="1"/>
    <xf numFmtId="3" fontId="22" fillId="0" borderId="1" xfId="5" applyNumberFormat="1" applyFont="1" applyFill="1" applyBorder="1" applyAlignment="1" applyProtection="1">
      <alignment horizontal="right"/>
      <protection hidden="1"/>
    </xf>
    <xf numFmtId="0" fontId="23" fillId="2" borderId="2" xfId="5" applyFont="1" applyFill="1" applyBorder="1" applyAlignment="1">
      <alignment horizontal="left" wrapText="1"/>
    </xf>
    <xf numFmtId="3" fontId="22" fillId="0" borderId="2" xfId="5" applyNumberFormat="1" applyFont="1" applyFill="1" applyBorder="1" applyAlignment="1" applyProtection="1">
      <alignment horizontal="right"/>
      <protection hidden="1"/>
    </xf>
    <xf numFmtId="3" fontId="22" fillId="2" borderId="2" xfId="5" applyNumberFormat="1" applyFont="1" applyFill="1" applyBorder="1" applyAlignment="1">
      <alignment horizontal="right" wrapText="1"/>
    </xf>
    <xf numFmtId="3" fontId="22" fillId="2" borderId="3" xfId="5" applyNumberFormat="1" applyFont="1" applyFill="1" applyBorder="1" applyAlignment="1">
      <alignment horizontal="right" wrapText="1"/>
    </xf>
    <xf numFmtId="0" fontId="23" fillId="2" borderId="0" xfId="5" applyFont="1" applyFill="1" applyBorder="1" applyAlignment="1">
      <alignment vertical="center" wrapText="1"/>
    </xf>
    <xf numFmtId="43" fontId="22" fillId="0" borderId="4" xfId="1" applyFont="1" applyFill="1" applyBorder="1" applyAlignment="1" applyProtection="1">
      <alignment horizontal="right"/>
      <protection hidden="1"/>
    </xf>
    <xf numFmtId="0" fontId="23" fillId="2" borderId="5" xfId="5" applyFont="1" applyFill="1" applyBorder="1" applyAlignment="1">
      <alignment horizontal="left" wrapText="1"/>
    </xf>
    <xf numFmtId="43" fontId="22" fillId="0" borderId="5" xfId="1" applyFont="1" applyFill="1" applyBorder="1" applyAlignment="1" applyProtection="1">
      <alignment horizontal="right"/>
      <protection hidden="1"/>
    </xf>
    <xf numFmtId="3" fontId="22" fillId="2" borderId="5" xfId="5" applyNumberFormat="1" applyFont="1" applyFill="1" applyBorder="1" applyAlignment="1">
      <alignment horizontal="right" wrapText="1"/>
    </xf>
    <xf numFmtId="3" fontId="22" fillId="2" borderId="6" xfId="5" applyNumberFormat="1" applyFont="1" applyFill="1" applyBorder="1" applyAlignment="1">
      <alignment horizontal="right" wrapText="1"/>
    </xf>
    <xf numFmtId="3" fontId="22" fillId="0" borderId="4" xfId="5" applyNumberFormat="1" applyFont="1" applyFill="1" applyBorder="1" applyAlignment="1" applyProtection="1">
      <alignment horizontal="right"/>
      <protection hidden="1"/>
    </xf>
    <xf numFmtId="0" fontId="23" fillId="0" borderId="5" xfId="5" applyFont="1" applyFill="1" applyBorder="1" applyAlignment="1">
      <alignment horizontal="left" wrapText="1"/>
    </xf>
    <xf numFmtId="3" fontId="22" fillId="0" borderId="5" xfId="5" applyNumberFormat="1" applyFont="1" applyFill="1" applyBorder="1" applyAlignment="1" applyProtection="1">
      <alignment horizontal="right"/>
      <protection hidden="1"/>
    </xf>
    <xf numFmtId="3" fontId="22" fillId="0" borderId="5" xfId="5" applyNumberFormat="1" applyFont="1" applyFill="1" applyBorder="1" applyAlignment="1">
      <alignment horizontal="right" wrapText="1"/>
    </xf>
    <xf numFmtId="0" fontId="17" fillId="0" borderId="0" xfId="5" applyFont="1" applyFill="1"/>
    <xf numFmtId="0" fontId="22" fillId="0" borderId="5" xfId="5" applyFont="1" applyFill="1" applyBorder="1" applyAlignment="1">
      <alignment horizontal="left" wrapText="1"/>
    </xf>
    <xf numFmtId="0" fontId="23" fillId="0" borderId="5" xfId="5" applyFont="1" applyFill="1" applyBorder="1" applyAlignment="1">
      <alignment horizontal="left"/>
    </xf>
    <xf numFmtId="3" fontId="24" fillId="0" borderId="4" xfId="5" applyNumberFormat="1" applyFont="1" applyFill="1" applyBorder="1" applyAlignment="1">
      <alignment horizontal="right"/>
    </xf>
    <xf numFmtId="0" fontId="24" fillId="0" borderId="5" xfId="5" applyFont="1" applyFill="1" applyBorder="1" applyAlignment="1">
      <alignment horizontal="left"/>
    </xf>
    <xf numFmtId="3" fontId="24" fillId="0" borderId="5" xfId="5" applyNumberFormat="1" applyFont="1" applyFill="1" applyBorder="1" applyAlignment="1">
      <alignment horizontal="right"/>
    </xf>
    <xf numFmtId="3" fontId="25" fillId="0" borderId="5" xfId="5" applyNumberFormat="1" applyFont="1" applyFill="1" applyBorder="1" applyAlignment="1">
      <alignment horizontal="right"/>
    </xf>
    <xf numFmtId="0" fontId="17" fillId="0" borderId="0" xfId="5" applyFont="1" applyFill="1" applyAlignment="1">
      <alignment horizontal="left"/>
    </xf>
    <xf numFmtId="3" fontId="22" fillId="0" borderId="4" xfId="5" applyNumberFormat="1" applyFont="1" applyFill="1" applyBorder="1" applyAlignment="1" applyProtection="1">
      <alignment horizontal="right"/>
      <protection locked="0"/>
    </xf>
    <xf numFmtId="43" fontId="22" fillId="0" borderId="5" xfId="1" applyFont="1" applyFill="1" applyBorder="1" applyAlignment="1" applyProtection="1">
      <alignment horizontal="right"/>
      <protection locked="0"/>
    </xf>
    <xf numFmtId="3" fontId="22" fillId="0" borderId="5" xfId="5" applyNumberFormat="1" applyFont="1" applyFill="1" applyBorder="1" applyAlignment="1" applyProtection="1">
      <alignment horizontal="right"/>
      <protection locked="0"/>
    </xf>
    <xf numFmtId="43" fontId="22" fillId="0" borderId="6" xfId="1" applyFont="1" applyFill="1" applyBorder="1" applyAlignment="1" applyProtection="1">
      <alignment horizontal="right"/>
      <protection locked="0"/>
    </xf>
    <xf numFmtId="3" fontId="22" fillId="0" borderId="4" xfId="5" applyNumberFormat="1" applyFont="1" applyFill="1" applyBorder="1" applyAlignment="1">
      <alignment horizontal="right"/>
    </xf>
    <xf numFmtId="3" fontId="22" fillId="0" borderId="5" xfId="5" applyNumberFormat="1" applyFont="1" applyFill="1" applyBorder="1" applyAlignment="1">
      <alignment horizontal="right"/>
    </xf>
    <xf numFmtId="3" fontId="25" fillId="0" borderId="4" xfId="5" applyNumberFormat="1" applyFont="1" applyFill="1" applyBorder="1" applyAlignment="1" applyProtection="1">
      <alignment horizontal="right"/>
      <protection locked="0"/>
    </xf>
    <xf numFmtId="3" fontId="25" fillId="0" borderId="5" xfId="5" applyNumberFormat="1" applyFont="1" applyFill="1" applyBorder="1" applyAlignment="1" applyProtection="1">
      <alignment horizontal="right"/>
      <protection locked="0"/>
    </xf>
    <xf numFmtId="43" fontId="24" fillId="0" borderId="5" xfId="1" applyFont="1" applyFill="1" applyBorder="1" applyAlignment="1">
      <alignment horizontal="right"/>
    </xf>
    <xf numFmtId="43" fontId="25" fillId="0" borderId="5" xfId="1" applyFont="1" applyFill="1" applyBorder="1" applyAlignment="1">
      <alignment horizontal="right"/>
    </xf>
    <xf numFmtId="43" fontId="25" fillId="0" borderId="6" xfId="1" applyFont="1" applyFill="1" applyBorder="1" applyAlignment="1">
      <alignment horizontal="right"/>
    </xf>
    <xf numFmtId="0" fontId="17" fillId="0" borderId="0" xfId="5" applyFont="1" applyFill="1" applyAlignment="1">
      <alignment horizontal="center" vertical="center"/>
    </xf>
    <xf numFmtId="0" fontId="22" fillId="0" borderId="5" xfId="5" applyFont="1" applyFill="1" applyBorder="1" applyAlignment="1">
      <alignment horizontal="left"/>
    </xf>
    <xf numFmtId="3" fontId="22" fillId="0" borderId="6" xfId="5" applyNumberFormat="1" applyFont="1" applyFill="1" applyBorder="1" applyAlignment="1">
      <alignment horizontal="right"/>
    </xf>
    <xf numFmtId="3" fontId="24" fillId="0" borderId="15" xfId="5" applyNumberFormat="1" applyFont="1" applyFill="1" applyBorder="1" applyAlignment="1">
      <alignment horizontal="right"/>
    </xf>
    <xf numFmtId="0" fontId="24" fillId="0" borderId="18" xfId="5" applyFont="1" applyFill="1" applyBorder="1" applyAlignment="1">
      <alignment horizontal="left"/>
    </xf>
    <xf numFmtId="3" fontId="24" fillId="0" borderId="18" xfId="5" applyNumberFormat="1" applyFont="1" applyFill="1" applyBorder="1" applyAlignment="1">
      <alignment horizontal="right"/>
    </xf>
    <xf numFmtId="3" fontId="25" fillId="0" borderId="18" xfId="5" applyNumberFormat="1" applyFont="1" applyFill="1" applyBorder="1" applyAlignment="1">
      <alignment horizontal="right"/>
    </xf>
    <xf numFmtId="3" fontId="26" fillId="2" borderId="0" xfId="5" applyNumberFormat="1" applyFont="1" applyFill="1"/>
    <xf numFmtId="0" fontId="26" fillId="0" borderId="0" xfId="5" applyFont="1"/>
    <xf numFmtId="43" fontId="26" fillId="2" borderId="0" xfId="1" applyFont="1" applyFill="1"/>
    <xf numFmtId="0" fontId="26" fillId="0" borderId="0" xfId="5" applyFont="1" applyBorder="1"/>
    <xf numFmtId="3" fontId="22" fillId="2" borderId="0" xfId="5" applyNumberFormat="1" applyFont="1" applyFill="1" applyBorder="1" applyAlignment="1">
      <alignment horizontal="right" wrapText="1"/>
    </xf>
    <xf numFmtId="3" fontId="17" fillId="2" borderId="0" xfId="5" applyNumberFormat="1" applyFont="1" applyFill="1"/>
    <xf numFmtId="3" fontId="17" fillId="0" borderId="0" xfId="5" applyNumberFormat="1" applyFont="1" applyBorder="1"/>
    <xf numFmtId="0" fontId="17" fillId="0" borderId="0" xfId="5" applyFont="1" applyBorder="1"/>
    <xf numFmtId="166" fontId="22" fillId="0" borderId="2" xfId="5" applyNumberFormat="1" applyFont="1" applyFill="1" applyBorder="1" applyAlignment="1" applyProtection="1">
      <alignment horizontal="right"/>
      <protection hidden="1"/>
    </xf>
    <xf numFmtId="166" fontId="24" fillId="0" borderId="5" xfId="5" applyNumberFormat="1" applyFont="1" applyFill="1" applyBorder="1" applyAlignment="1">
      <alignment horizontal="right"/>
    </xf>
    <xf numFmtId="166" fontId="22" fillId="0" borderId="5" xfId="5" applyNumberFormat="1" applyFont="1" applyFill="1" applyBorder="1" applyAlignment="1">
      <alignment horizontal="right"/>
    </xf>
    <xf numFmtId="166" fontId="24" fillId="0" borderId="18" xfId="5" applyNumberFormat="1" applyFont="1" applyFill="1" applyBorder="1" applyAlignment="1">
      <alignment horizontal="right"/>
    </xf>
    <xf numFmtId="0" fontId="21" fillId="0" borderId="15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166" fontId="22" fillId="2" borderId="6" xfId="5" applyNumberFormat="1" applyFont="1" applyFill="1" applyBorder="1" applyAlignment="1">
      <alignment horizontal="right" wrapText="1"/>
    </xf>
    <xf numFmtId="166" fontId="25" fillId="2" borderId="6" xfId="5" applyNumberFormat="1" applyFont="1" applyFill="1" applyBorder="1" applyAlignment="1">
      <alignment horizontal="right" wrapText="1"/>
    </xf>
    <xf numFmtId="166" fontId="25" fillId="0" borderId="6" xfId="5" applyNumberFormat="1" applyFont="1" applyFill="1" applyBorder="1" applyAlignment="1">
      <alignment horizontal="right"/>
    </xf>
    <xf numFmtId="166" fontId="25" fillId="0" borderId="19" xfId="5" applyNumberFormat="1" applyFont="1" applyFill="1" applyBorder="1" applyAlignment="1">
      <alignment horizontal="right"/>
    </xf>
    <xf numFmtId="168" fontId="26" fillId="2" borderId="0" xfId="1" applyNumberFormat="1" applyFont="1" applyFill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38" xfId="0" applyFont="1" applyBorder="1"/>
    <xf numFmtId="3" fontId="13" fillId="0" borderId="39" xfId="0" applyNumberFormat="1" applyFont="1" applyBorder="1"/>
    <xf numFmtId="3" fontId="13" fillId="0" borderId="11" xfId="0" applyNumberFormat="1" applyFont="1" applyBorder="1"/>
    <xf numFmtId="3" fontId="13" fillId="0" borderId="40" xfId="0" applyNumberFormat="1" applyFont="1" applyBorder="1"/>
    <xf numFmtId="3" fontId="13" fillId="0" borderId="41" xfId="0" applyNumberFormat="1" applyFont="1" applyBorder="1"/>
    <xf numFmtId="3" fontId="13" fillId="0" borderId="12" xfId="0" applyNumberFormat="1" applyFont="1" applyBorder="1"/>
    <xf numFmtId="0" fontId="13" fillId="0" borderId="26" xfId="0" applyFont="1" applyBorder="1"/>
    <xf numFmtId="3" fontId="13" fillId="0" borderId="42" xfId="4" applyNumberFormat="1" applyFont="1" applyFill="1" applyBorder="1"/>
    <xf numFmtId="3" fontId="13" fillId="0" borderId="5" xfId="4" applyNumberFormat="1" applyFont="1" applyFill="1" applyBorder="1"/>
    <xf numFmtId="3" fontId="13" fillId="0" borderId="43" xfId="4" applyNumberFormat="1" applyFont="1" applyFill="1" applyBorder="1"/>
    <xf numFmtId="3" fontId="13" fillId="0" borderId="24" xfId="4" applyNumberFormat="1" applyFont="1" applyFill="1" applyBorder="1"/>
    <xf numFmtId="3" fontId="13" fillId="0" borderId="13" xfId="4" applyNumberFormat="1" applyFont="1" applyFill="1" applyBorder="1"/>
    <xf numFmtId="0" fontId="27" fillId="0" borderId="26" xfId="0" applyFont="1" applyBorder="1"/>
    <xf numFmtId="3" fontId="14" fillId="0" borderId="42" xfId="0" applyNumberFormat="1" applyFont="1" applyBorder="1"/>
    <xf numFmtId="3" fontId="14" fillId="0" borderId="5" xfId="0" applyNumberFormat="1" applyFont="1" applyBorder="1"/>
    <xf numFmtId="3" fontId="14" fillId="0" borderId="43" xfId="0" applyNumberFormat="1" applyFont="1" applyBorder="1"/>
    <xf numFmtId="3" fontId="14" fillId="0" borderId="24" xfId="0" applyNumberFormat="1" applyFont="1" applyBorder="1"/>
    <xf numFmtId="3" fontId="14" fillId="0" borderId="13" xfId="0" applyNumberFormat="1" applyFont="1" applyBorder="1"/>
    <xf numFmtId="0" fontId="6" fillId="0" borderId="26" xfId="0" applyFont="1" applyBorder="1"/>
    <xf numFmtId="3" fontId="13" fillId="0" borderId="42" xfId="0" applyNumberFormat="1" applyFont="1" applyBorder="1"/>
    <xf numFmtId="3" fontId="13" fillId="0" borderId="5" xfId="0" applyNumberFormat="1" applyFont="1" applyBorder="1"/>
    <xf numFmtId="3" fontId="13" fillId="0" borderId="43" xfId="0" applyNumberFormat="1" applyFont="1" applyBorder="1"/>
    <xf numFmtId="3" fontId="13" fillId="0" borderId="24" xfId="0" applyNumberFormat="1" applyFont="1" applyBorder="1"/>
    <xf numFmtId="3" fontId="13" fillId="0" borderId="13" xfId="0" applyNumberFormat="1" applyFont="1" applyBorder="1"/>
    <xf numFmtId="0" fontId="14" fillId="0" borderId="26" xfId="0" applyFont="1" applyBorder="1"/>
    <xf numFmtId="0" fontId="2" fillId="0" borderId="26" xfId="0" applyFont="1" applyBorder="1"/>
    <xf numFmtId="43" fontId="13" fillId="0" borderId="43" xfId="1" applyFont="1" applyFill="1" applyBorder="1"/>
    <xf numFmtId="0" fontId="2" fillId="0" borderId="44" xfId="0" applyFont="1" applyBorder="1"/>
    <xf numFmtId="3" fontId="13" fillId="0" borderId="45" xfId="4" applyNumberFormat="1" applyFont="1" applyFill="1" applyBorder="1"/>
    <xf numFmtId="3" fontId="13" fillId="0" borderId="27" xfId="4" applyNumberFormat="1" applyFont="1" applyFill="1" applyBorder="1"/>
    <xf numFmtId="3" fontId="13" fillId="0" borderId="46" xfId="4" applyNumberFormat="1" applyFont="1" applyFill="1" applyBorder="1"/>
    <xf numFmtId="3" fontId="13" fillId="0" borderId="47" xfId="4" applyNumberFormat="1" applyFont="1" applyFill="1" applyBorder="1"/>
    <xf numFmtId="3" fontId="13" fillId="0" borderId="48" xfId="4" applyNumberFormat="1" applyFont="1" applyFill="1" applyBorder="1"/>
    <xf numFmtId="43" fontId="13" fillId="0" borderId="46" xfId="1" applyFont="1" applyFill="1" applyBorder="1"/>
    <xf numFmtId="0" fontId="27" fillId="0" borderId="49" xfId="0" applyFont="1" applyBorder="1"/>
    <xf numFmtId="3" fontId="14" fillId="0" borderId="50" xfId="0" applyNumberFormat="1" applyFont="1" applyBorder="1"/>
    <xf numFmtId="3" fontId="14" fillId="0" borderId="18" xfId="0" applyNumberFormat="1" applyFont="1" applyBorder="1"/>
    <xf numFmtId="3" fontId="14" fillId="0" borderId="51" xfId="0" applyNumberFormat="1" applyFont="1" applyBorder="1"/>
    <xf numFmtId="3" fontId="14" fillId="0" borderId="16" xfId="0" applyNumberFormat="1" applyFont="1" applyBorder="1"/>
    <xf numFmtId="3" fontId="14" fillId="0" borderId="30" xfId="0" applyNumberFormat="1" applyFont="1" applyBorder="1"/>
    <xf numFmtId="3" fontId="14" fillId="0" borderId="19" xfId="0" applyNumberFormat="1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Border="1"/>
    <xf numFmtId="3" fontId="13" fillId="0" borderId="0" xfId="0" applyNumberFormat="1" applyFont="1" applyBorder="1"/>
    <xf numFmtId="0" fontId="14" fillId="0" borderId="0" xfId="0" applyFont="1" applyAlignment="1">
      <alignment horizontal="center"/>
    </xf>
    <xf numFmtId="43" fontId="13" fillId="0" borderId="0" xfId="1" applyFont="1"/>
    <xf numFmtId="3" fontId="13" fillId="0" borderId="0" xfId="0" applyNumberFormat="1" applyFont="1"/>
    <xf numFmtId="0" fontId="27" fillId="0" borderId="0" xfId="0" applyFont="1"/>
    <xf numFmtId="0" fontId="14" fillId="0" borderId="1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wrapText="1"/>
    </xf>
    <xf numFmtId="3" fontId="14" fillId="0" borderId="6" xfId="0" applyNumberFormat="1" applyFont="1" applyBorder="1" applyAlignment="1">
      <alignment horizontal="right" wrapText="1"/>
    </xf>
    <xf numFmtId="0" fontId="13" fillId="0" borderId="4" xfId="0" applyFont="1" applyBorder="1" applyAlignment="1">
      <alignment horizontal="left" wrapText="1"/>
    </xf>
    <xf numFmtId="3" fontId="13" fillId="0" borderId="6" xfId="0" applyNumberFormat="1" applyFont="1" applyBorder="1" applyAlignment="1">
      <alignment horizontal="right" wrapText="1"/>
    </xf>
    <xf numFmtId="43" fontId="13" fillId="0" borderId="6" xfId="1" applyFont="1" applyBorder="1" applyAlignment="1">
      <alignment horizontal="right" wrapText="1"/>
    </xf>
    <xf numFmtId="0" fontId="14" fillId="0" borderId="7" xfId="0" applyFont="1" applyBorder="1" applyAlignment="1">
      <alignment horizontal="left" wrapText="1"/>
    </xf>
    <xf numFmtId="3" fontId="14" fillId="0" borderId="9" xfId="0" applyNumberFormat="1" applyFont="1" applyBorder="1" applyAlignment="1">
      <alignment horizontal="right" wrapText="1"/>
    </xf>
    <xf numFmtId="168" fontId="3" fillId="0" borderId="3" xfId="1" applyNumberFormat="1" applyFont="1" applyBorder="1" applyAlignment="1">
      <alignment horizontal="right"/>
    </xf>
    <xf numFmtId="168" fontId="22" fillId="0" borderId="5" xfId="1" applyNumberFormat="1" applyFont="1" applyFill="1" applyBorder="1" applyAlignment="1" applyProtection="1">
      <alignment horizontal="right"/>
      <protection hidden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19" fillId="2" borderId="0" xfId="5" applyFont="1" applyFill="1" applyBorder="1" applyAlignment="1">
      <alignment horizontal="center"/>
    </xf>
    <xf numFmtId="0" fontId="20" fillId="2" borderId="0" xfId="5" applyFont="1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6">
    <cellStyle name="Ezres" xfId="1" builtinId="3"/>
    <cellStyle name="Ezres 2" xfId="3"/>
    <cellStyle name="Normál" xfId="0" builtinId="0"/>
    <cellStyle name="Normál 2" xfId="2"/>
    <cellStyle name="Normál 2 2" xfId="4"/>
    <cellStyle name="Normál_1.számú mellékl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zoomScaleNormal="100" workbookViewId="0">
      <selection activeCell="P27" sqref="P27"/>
    </sheetView>
  </sheetViews>
  <sheetFormatPr defaultColWidth="9.140625" defaultRowHeight="15" x14ac:dyDescent="0.25"/>
  <cols>
    <col min="1" max="1" width="56.85546875" style="1" customWidth="1"/>
    <col min="2" max="4" width="11.28515625" style="1" customWidth="1"/>
    <col min="5" max="5" width="5.42578125" style="1" customWidth="1"/>
    <col min="6" max="8" width="11.28515625" style="1" customWidth="1"/>
    <col min="9" max="9" width="6.42578125" style="1" customWidth="1"/>
    <col min="10" max="12" width="11.28515625" style="1" customWidth="1"/>
    <col min="13" max="13" width="5.42578125" style="1" customWidth="1"/>
    <col min="14" max="16" width="11.28515625" style="1" customWidth="1"/>
    <col min="17" max="17" width="6.28515625" style="1" customWidth="1"/>
    <col min="18" max="20" width="11.28515625" style="1" customWidth="1"/>
    <col min="21" max="21" width="6.28515625" style="1" bestFit="1" customWidth="1"/>
    <col min="22" max="22" width="11.28515625" style="1" customWidth="1"/>
    <col min="23" max="23" width="12.28515625" style="1" customWidth="1"/>
    <col min="24" max="30" width="11.28515625" style="1" customWidth="1"/>
    <col min="31" max="261" width="9.140625" style="1"/>
    <col min="262" max="262" width="62.5703125" style="1" customWidth="1"/>
    <col min="263" max="280" width="13.140625" style="1" customWidth="1"/>
    <col min="281" max="284" width="13.5703125" style="1" bestFit="1" customWidth="1"/>
    <col min="285" max="517" width="9.140625" style="1"/>
    <col min="518" max="518" width="62.5703125" style="1" customWidth="1"/>
    <col min="519" max="536" width="13.140625" style="1" customWidth="1"/>
    <col min="537" max="540" width="13.5703125" style="1" bestFit="1" customWidth="1"/>
    <col min="541" max="773" width="9.140625" style="1"/>
    <col min="774" max="774" width="62.5703125" style="1" customWidth="1"/>
    <col min="775" max="792" width="13.140625" style="1" customWidth="1"/>
    <col min="793" max="796" width="13.5703125" style="1" bestFit="1" customWidth="1"/>
    <col min="797" max="1029" width="9.140625" style="1"/>
    <col min="1030" max="1030" width="62.5703125" style="1" customWidth="1"/>
    <col min="1031" max="1048" width="13.140625" style="1" customWidth="1"/>
    <col min="1049" max="1052" width="13.5703125" style="1" bestFit="1" customWidth="1"/>
    <col min="1053" max="1285" width="9.140625" style="1"/>
    <col min="1286" max="1286" width="62.5703125" style="1" customWidth="1"/>
    <col min="1287" max="1304" width="13.140625" style="1" customWidth="1"/>
    <col min="1305" max="1308" width="13.5703125" style="1" bestFit="1" customWidth="1"/>
    <col min="1309" max="1541" width="9.140625" style="1"/>
    <col min="1542" max="1542" width="62.5703125" style="1" customWidth="1"/>
    <col min="1543" max="1560" width="13.140625" style="1" customWidth="1"/>
    <col min="1561" max="1564" width="13.5703125" style="1" bestFit="1" customWidth="1"/>
    <col min="1565" max="1797" width="9.140625" style="1"/>
    <col min="1798" max="1798" width="62.5703125" style="1" customWidth="1"/>
    <col min="1799" max="1816" width="13.140625" style="1" customWidth="1"/>
    <col min="1817" max="1820" width="13.5703125" style="1" bestFit="1" customWidth="1"/>
    <col min="1821" max="2053" width="9.140625" style="1"/>
    <col min="2054" max="2054" width="62.5703125" style="1" customWidth="1"/>
    <col min="2055" max="2072" width="13.140625" style="1" customWidth="1"/>
    <col min="2073" max="2076" width="13.5703125" style="1" bestFit="1" customWidth="1"/>
    <col min="2077" max="2309" width="9.140625" style="1"/>
    <col min="2310" max="2310" width="62.5703125" style="1" customWidth="1"/>
    <col min="2311" max="2328" width="13.140625" style="1" customWidth="1"/>
    <col min="2329" max="2332" width="13.5703125" style="1" bestFit="1" customWidth="1"/>
    <col min="2333" max="2565" width="9.140625" style="1"/>
    <col min="2566" max="2566" width="62.5703125" style="1" customWidth="1"/>
    <col min="2567" max="2584" width="13.140625" style="1" customWidth="1"/>
    <col min="2585" max="2588" width="13.5703125" style="1" bestFit="1" customWidth="1"/>
    <col min="2589" max="2821" width="9.140625" style="1"/>
    <col min="2822" max="2822" width="62.5703125" style="1" customWidth="1"/>
    <col min="2823" max="2840" width="13.140625" style="1" customWidth="1"/>
    <col min="2841" max="2844" width="13.5703125" style="1" bestFit="1" customWidth="1"/>
    <col min="2845" max="3077" width="9.140625" style="1"/>
    <col min="3078" max="3078" width="62.5703125" style="1" customWidth="1"/>
    <col min="3079" max="3096" width="13.140625" style="1" customWidth="1"/>
    <col min="3097" max="3100" width="13.5703125" style="1" bestFit="1" customWidth="1"/>
    <col min="3101" max="3333" width="9.140625" style="1"/>
    <col min="3334" max="3334" width="62.5703125" style="1" customWidth="1"/>
    <col min="3335" max="3352" width="13.140625" style="1" customWidth="1"/>
    <col min="3353" max="3356" width="13.5703125" style="1" bestFit="1" customWidth="1"/>
    <col min="3357" max="3589" width="9.140625" style="1"/>
    <col min="3590" max="3590" width="62.5703125" style="1" customWidth="1"/>
    <col min="3591" max="3608" width="13.140625" style="1" customWidth="1"/>
    <col min="3609" max="3612" width="13.5703125" style="1" bestFit="1" customWidth="1"/>
    <col min="3613" max="3845" width="9.140625" style="1"/>
    <col min="3846" max="3846" width="62.5703125" style="1" customWidth="1"/>
    <col min="3847" max="3864" width="13.140625" style="1" customWidth="1"/>
    <col min="3865" max="3868" width="13.5703125" style="1" bestFit="1" customWidth="1"/>
    <col min="3869" max="4101" width="9.140625" style="1"/>
    <col min="4102" max="4102" width="62.5703125" style="1" customWidth="1"/>
    <col min="4103" max="4120" width="13.140625" style="1" customWidth="1"/>
    <col min="4121" max="4124" width="13.5703125" style="1" bestFit="1" customWidth="1"/>
    <col min="4125" max="4357" width="9.140625" style="1"/>
    <col min="4358" max="4358" width="62.5703125" style="1" customWidth="1"/>
    <col min="4359" max="4376" width="13.140625" style="1" customWidth="1"/>
    <col min="4377" max="4380" width="13.5703125" style="1" bestFit="1" customWidth="1"/>
    <col min="4381" max="4613" width="9.140625" style="1"/>
    <col min="4614" max="4614" width="62.5703125" style="1" customWidth="1"/>
    <col min="4615" max="4632" width="13.140625" style="1" customWidth="1"/>
    <col min="4633" max="4636" width="13.5703125" style="1" bestFit="1" customWidth="1"/>
    <col min="4637" max="4869" width="9.140625" style="1"/>
    <col min="4870" max="4870" width="62.5703125" style="1" customWidth="1"/>
    <col min="4871" max="4888" width="13.140625" style="1" customWidth="1"/>
    <col min="4889" max="4892" width="13.5703125" style="1" bestFit="1" customWidth="1"/>
    <col min="4893" max="5125" width="9.140625" style="1"/>
    <col min="5126" max="5126" width="62.5703125" style="1" customWidth="1"/>
    <col min="5127" max="5144" width="13.140625" style="1" customWidth="1"/>
    <col min="5145" max="5148" width="13.5703125" style="1" bestFit="1" customWidth="1"/>
    <col min="5149" max="5381" width="9.140625" style="1"/>
    <col min="5382" max="5382" width="62.5703125" style="1" customWidth="1"/>
    <col min="5383" max="5400" width="13.140625" style="1" customWidth="1"/>
    <col min="5401" max="5404" width="13.5703125" style="1" bestFit="1" customWidth="1"/>
    <col min="5405" max="5637" width="9.140625" style="1"/>
    <col min="5638" max="5638" width="62.5703125" style="1" customWidth="1"/>
    <col min="5639" max="5656" width="13.140625" style="1" customWidth="1"/>
    <col min="5657" max="5660" width="13.5703125" style="1" bestFit="1" customWidth="1"/>
    <col min="5661" max="5893" width="9.140625" style="1"/>
    <col min="5894" max="5894" width="62.5703125" style="1" customWidth="1"/>
    <col min="5895" max="5912" width="13.140625" style="1" customWidth="1"/>
    <col min="5913" max="5916" width="13.5703125" style="1" bestFit="1" customWidth="1"/>
    <col min="5917" max="6149" width="9.140625" style="1"/>
    <col min="6150" max="6150" width="62.5703125" style="1" customWidth="1"/>
    <col min="6151" max="6168" width="13.140625" style="1" customWidth="1"/>
    <col min="6169" max="6172" width="13.5703125" style="1" bestFit="1" customWidth="1"/>
    <col min="6173" max="6405" width="9.140625" style="1"/>
    <col min="6406" max="6406" width="62.5703125" style="1" customWidth="1"/>
    <col min="6407" max="6424" width="13.140625" style="1" customWidth="1"/>
    <col min="6425" max="6428" width="13.5703125" style="1" bestFit="1" customWidth="1"/>
    <col min="6429" max="6661" width="9.140625" style="1"/>
    <col min="6662" max="6662" width="62.5703125" style="1" customWidth="1"/>
    <col min="6663" max="6680" width="13.140625" style="1" customWidth="1"/>
    <col min="6681" max="6684" width="13.5703125" style="1" bestFit="1" customWidth="1"/>
    <col min="6685" max="6917" width="9.140625" style="1"/>
    <col min="6918" max="6918" width="62.5703125" style="1" customWidth="1"/>
    <col min="6919" max="6936" width="13.140625" style="1" customWidth="1"/>
    <col min="6937" max="6940" width="13.5703125" style="1" bestFit="1" customWidth="1"/>
    <col min="6941" max="7173" width="9.140625" style="1"/>
    <col min="7174" max="7174" width="62.5703125" style="1" customWidth="1"/>
    <col min="7175" max="7192" width="13.140625" style="1" customWidth="1"/>
    <col min="7193" max="7196" width="13.5703125" style="1" bestFit="1" customWidth="1"/>
    <col min="7197" max="7429" width="9.140625" style="1"/>
    <col min="7430" max="7430" width="62.5703125" style="1" customWidth="1"/>
    <col min="7431" max="7448" width="13.140625" style="1" customWidth="1"/>
    <col min="7449" max="7452" width="13.5703125" style="1" bestFit="1" customWidth="1"/>
    <col min="7453" max="7685" width="9.140625" style="1"/>
    <col min="7686" max="7686" width="62.5703125" style="1" customWidth="1"/>
    <col min="7687" max="7704" width="13.140625" style="1" customWidth="1"/>
    <col min="7705" max="7708" width="13.5703125" style="1" bestFit="1" customWidth="1"/>
    <col min="7709" max="7941" width="9.140625" style="1"/>
    <col min="7942" max="7942" width="62.5703125" style="1" customWidth="1"/>
    <col min="7943" max="7960" width="13.140625" style="1" customWidth="1"/>
    <col min="7961" max="7964" width="13.5703125" style="1" bestFit="1" customWidth="1"/>
    <col min="7965" max="8197" width="9.140625" style="1"/>
    <col min="8198" max="8198" width="62.5703125" style="1" customWidth="1"/>
    <col min="8199" max="8216" width="13.140625" style="1" customWidth="1"/>
    <col min="8217" max="8220" width="13.5703125" style="1" bestFit="1" customWidth="1"/>
    <col min="8221" max="8453" width="9.140625" style="1"/>
    <col min="8454" max="8454" width="62.5703125" style="1" customWidth="1"/>
    <col min="8455" max="8472" width="13.140625" style="1" customWidth="1"/>
    <col min="8473" max="8476" width="13.5703125" style="1" bestFit="1" customWidth="1"/>
    <col min="8477" max="8709" width="9.140625" style="1"/>
    <col min="8710" max="8710" width="62.5703125" style="1" customWidth="1"/>
    <col min="8711" max="8728" width="13.140625" style="1" customWidth="1"/>
    <col min="8729" max="8732" width="13.5703125" style="1" bestFit="1" customWidth="1"/>
    <col min="8733" max="8965" width="9.140625" style="1"/>
    <col min="8966" max="8966" width="62.5703125" style="1" customWidth="1"/>
    <col min="8967" max="8984" width="13.140625" style="1" customWidth="1"/>
    <col min="8985" max="8988" width="13.5703125" style="1" bestFit="1" customWidth="1"/>
    <col min="8989" max="9221" width="9.140625" style="1"/>
    <col min="9222" max="9222" width="62.5703125" style="1" customWidth="1"/>
    <col min="9223" max="9240" width="13.140625" style="1" customWidth="1"/>
    <col min="9241" max="9244" width="13.5703125" style="1" bestFit="1" customWidth="1"/>
    <col min="9245" max="9477" width="9.140625" style="1"/>
    <col min="9478" max="9478" width="62.5703125" style="1" customWidth="1"/>
    <col min="9479" max="9496" width="13.140625" style="1" customWidth="1"/>
    <col min="9497" max="9500" width="13.5703125" style="1" bestFit="1" customWidth="1"/>
    <col min="9501" max="9733" width="9.140625" style="1"/>
    <col min="9734" max="9734" width="62.5703125" style="1" customWidth="1"/>
    <col min="9735" max="9752" width="13.140625" style="1" customWidth="1"/>
    <col min="9753" max="9756" width="13.5703125" style="1" bestFit="1" customWidth="1"/>
    <col min="9757" max="9989" width="9.140625" style="1"/>
    <col min="9990" max="9990" width="62.5703125" style="1" customWidth="1"/>
    <col min="9991" max="10008" width="13.140625" style="1" customWidth="1"/>
    <col min="10009" max="10012" width="13.5703125" style="1" bestFit="1" customWidth="1"/>
    <col min="10013" max="10245" width="9.140625" style="1"/>
    <col min="10246" max="10246" width="62.5703125" style="1" customWidth="1"/>
    <col min="10247" max="10264" width="13.140625" style="1" customWidth="1"/>
    <col min="10265" max="10268" width="13.5703125" style="1" bestFit="1" customWidth="1"/>
    <col min="10269" max="10501" width="9.140625" style="1"/>
    <col min="10502" max="10502" width="62.5703125" style="1" customWidth="1"/>
    <col min="10503" max="10520" width="13.140625" style="1" customWidth="1"/>
    <col min="10521" max="10524" width="13.5703125" style="1" bestFit="1" customWidth="1"/>
    <col min="10525" max="10757" width="9.140625" style="1"/>
    <col min="10758" max="10758" width="62.5703125" style="1" customWidth="1"/>
    <col min="10759" max="10776" width="13.140625" style="1" customWidth="1"/>
    <col min="10777" max="10780" width="13.5703125" style="1" bestFit="1" customWidth="1"/>
    <col min="10781" max="11013" width="9.140625" style="1"/>
    <col min="11014" max="11014" width="62.5703125" style="1" customWidth="1"/>
    <col min="11015" max="11032" width="13.140625" style="1" customWidth="1"/>
    <col min="11033" max="11036" width="13.5703125" style="1" bestFit="1" customWidth="1"/>
    <col min="11037" max="11269" width="9.140625" style="1"/>
    <col min="11270" max="11270" width="62.5703125" style="1" customWidth="1"/>
    <col min="11271" max="11288" width="13.140625" style="1" customWidth="1"/>
    <col min="11289" max="11292" width="13.5703125" style="1" bestFit="1" customWidth="1"/>
    <col min="11293" max="11525" width="9.140625" style="1"/>
    <col min="11526" max="11526" width="62.5703125" style="1" customWidth="1"/>
    <col min="11527" max="11544" width="13.140625" style="1" customWidth="1"/>
    <col min="11545" max="11548" width="13.5703125" style="1" bestFit="1" customWidth="1"/>
    <col min="11549" max="11781" width="9.140625" style="1"/>
    <col min="11782" max="11782" width="62.5703125" style="1" customWidth="1"/>
    <col min="11783" max="11800" width="13.140625" style="1" customWidth="1"/>
    <col min="11801" max="11804" width="13.5703125" style="1" bestFit="1" customWidth="1"/>
    <col min="11805" max="12037" width="9.140625" style="1"/>
    <col min="12038" max="12038" width="62.5703125" style="1" customWidth="1"/>
    <col min="12039" max="12056" width="13.140625" style="1" customWidth="1"/>
    <col min="12057" max="12060" width="13.5703125" style="1" bestFit="1" customWidth="1"/>
    <col min="12061" max="12293" width="9.140625" style="1"/>
    <col min="12294" max="12294" width="62.5703125" style="1" customWidth="1"/>
    <col min="12295" max="12312" width="13.140625" style="1" customWidth="1"/>
    <col min="12313" max="12316" width="13.5703125" style="1" bestFit="1" customWidth="1"/>
    <col min="12317" max="12549" width="9.140625" style="1"/>
    <col min="12550" max="12550" width="62.5703125" style="1" customWidth="1"/>
    <col min="12551" max="12568" width="13.140625" style="1" customWidth="1"/>
    <col min="12569" max="12572" width="13.5703125" style="1" bestFit="1" customWidth="1"/>
    <col min="12573" max="12805" width="9.140625" style="1"/>
    <col min="12806" max="12806" width="62.5703125" style="1" customWidth="1"/>
    <col min="12807" max="12824" width="13.140625" style="1" customWidth="1"/>
    <col min="12825" max="12828" width="13.5703125" style="1" bestFit="1" customWidth="1"/>
    <col min="12829" max="13061" width="9.140625" style="1"/>
    <col min="13062" max="13062" width="62.5703125" style="1" customWidth="1"/>
    <col min="13063" max="13080" width="13.140625" style="1" customWidth="1"/>
    <col min="13081" max="13084" width="13.5703125" style="1" bestFit="1" customWidth="1"/>
    <col min="13085" max="13317" width="9.140625" style="1"/>
    <col min="13318" max="13318" width="62.5703125" style="1" customWidth="1"/>
    <col min="13319" max="13336" width="13.140625" style="1" customWidth="1"/>
    <col min="13337" max="13340" width="13.5703125" style="1" bestFit="1" customWidth="1"/>
    <col min="13341" max="13573" width="9.140625" style="1"/>
    <col min="13574" max="13574" width="62.5703125" style="1" customWidth="1"/>
    <col min="13575" max="13592" width="13.140625" style="1" customWidth="1"/>
    <col min="13593" max="13596" width="13.5703125" style="1" bestFit="1" customWidth="1"/>
    <col min="13597" max="13829" width="9.140625" style="1"/>
    <col min="13830" max="13830" width="62.5703125" style="1" customWidth="1"/>
    <col min="13831" max="13848" width="13.140625" style="1" customWidth="1"/>
    <col min="13849" max="13852" width="13.5703125" style="1" bestFit="1" customWidth="1"/>
    <col min="13853" max="14085" width="9.140625" style="1"/>
    <col min="14086" max="14086" width="62.5703125" style="1" customWidth="1"/>
    <col min="14087" max="14104" width="13.140625" style="1" customWidth="1"/>
    <col min="14105" max="14108" width="13.5703125" style="1" bestFit="1" customWidth="1"/>
    <col min="14109" max="14341" width="9.140625" style="1"/>
    <col min="14342" max="14342" width="62.5703125" style="1" customWidth="1"/>
    <col min="14343" max="14360" width="13.140625" style="1" customWidth="1"/>
    <col min="14361" max="14364" width="13.5703125" style="1" bestFit="1" customWidth="1"/>
    <col min="14365" max="14597" width="9.140625" style="1"/>
    <col min="14598" max="14598" width="62.5703125" style="1" customWidth="1"/>
    <col min="14599" max="14616" width="13.140625" style="1" customWidth="1"/>
    <col min="14617" max="14620" width="13.5703125" style="1" bestFit="1" customWidth="1"/>
    <col min="14621" max="14853" width="9.140625" style="1"/>
    <col min="14854" max="14854" width="62.5703125" style="1" customWidth="1"/>
    <col min="14855" max="14872" width="13.140625" style="1" customWidth="1"/>
    <col min="14873" max="14876" width="13.5703125" style="1" bestFit="1" customWidth="1"/>
    <col min="14877" max="15109" width="9.140625" style="1"/>
    <col min="15110" max="15110" width="62.5703125" style="1" customWidth="1"/>
    <col min="15111" max="15128" width="13.140625" style="1" customWidth="1"/>
    <col min="15129" max="15132" width="13.5703125" style="1" bestFit="1" customWidth="1"/>
    <col min="15133" max="15365" width="9.140625" style="1"/>
    <col min="15366" max="15366" width="62.5703125" style="1" customWidth="1"/>
    <col min="15367" max="15384" width="13.140625" style="1" customWidth="1"/>
    <col min="15385" max="15388" width="13.5703125" style="1" bestFit="1" customWidth="1"/>
    <col min="15389" max="15621" width="9.140625" style="1"/>
    <col min="15622" max="15622" width="62.5703125" style="1" customWidth="1"/>
    <col min="15623" max="15640" width="13.140625" style="1" customWidth="1"/>
    <col min="15641" max="15644" width="13.5703125" style="1" bestFit="1" customWidth="1"/>
    <col min="15645" max="15877" width="9.140625" style="1"/>
    <col min="15878" max="15878" width="62.5703125" style="1" customWidth="1"/>
    <col min="15879" max="15896" width="13.140625" style="1" customWidth="1"/>
    <col min="15897" max="15900" width="13.5703125" style="1" bestFit="1" customWidth="1"/>
    <col min="15901" max="16133" width="9.140625" style="1"/>
    <col min="16134" max="16134" width="62.5703125" style="1" customWidth="1"/>
    <col min="16135" max="16152" width="13.140625" style="1" customWidth="1"/>
    <col min="16153" max="16156" width="13.5703125" style="1" bestFit="1" customWidth="1"/>
    <col min="16157" max="16384" width="9.140625" style="1"/>
  </cols>
  <sheetData>
    <row r="1" spans="1:28" x14ac:dyDescent="0.25">
      <c r="A1" s="1" t="s">
        <v>0</v>
      </c>
      <c r="W1" s="2"/>
      <c r="X1" s="2" t="s">
        <v>1</v>
      </c>
    </row>
    <row r="3" spans="1:28" x14ac:dyDescent="0.25">
      <c r="A3" s="277" t="s">
        <v>61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</row>
    <row r="4" spans="1:28" ht="13.9" x14ac:dyDescent="0.25">
      <c r="A4" s="278" t="s">
        <v>2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</row>
    <row r="5" spans="1:28" thickBot="1" x14ac:dyDescent="0.3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8" ht="15" customHeight="1" thickTop="1" x14ac:dyDescent="0.25">
      <c r="A6" s="279" t="s">
        <v>3</v>
      </c>
      <c r="B6" s="286" t="s">
        <v>4</v>
      </c>
      <c r="C6" s="287"/>
      <c r="D6" s="287"/>
      <c r="E6" s="288"/>
      <c r="F6" s="286" t="s">
        <v>5</v>
      </c>
      <c r="G6" s="287"/>
      <c r="H6" s="287"/>
      <c r="I6" s="288"/>
      <c r="J6" s="286" t="s">
        <v>6</v>
      </c>
      <c r="K6" s="287"/>
      <c r="L6" s="287"/>
      <c r="M6" s="288"/>
      <c r="N6" s="286" t="s">
        <v>7</v>
      </c>
      <c r="O6" s="287"/>
      <c r="P6" s="287"/>
      <c r="Q6" s="288"/>
      <c r="R6" s="286" t="s">
        <v>8</v>
      </c>
      <c r="S6" s="287"/>
      <c r="T6" s="287"/>
      <c r="U6" s="288"/>
      <c r="V6" s="282" t="s">
        <v>9</v>
      </c>
      <c r="W6" s="282"/>
      <c r="X6" s="283"/>
    </row>
    <row r="7" spans="1:28" ht="13.9" customHeight="1" x14ac:dyDescent="0.25">
      <c r="A7" s="280"/>
      <c r="B7" s="289" t="s">
        <v>10</v>
      </c>
      <c r="C7" s="290"/>
      <c r="D7" s="290"/>
      <c r="E7" s="291"/>
      <c r="F7" s="289" t="s">
        <v>11</v>
      </c>
      <c r="G7" s="290"/>
      <c r="H7" s="290"/>
      <c r="I7" s="291"/>
      <c r="J7" s="289" t="s">
        <v>12</v>
      </c>
      <c r="K7" s="290"/>
      <c r="L7" s="290"/>
      <c r="M7" s="291"/>
      <c r="N7" s="289" t="s">
        <v>13</v>
      </c>
      <c r="O7" s="290"/>
      <c r="P7" s="290"/>
      <c r="Q7" s="291"/>
      <c r="R7" s="289"/>
      <c r="S7" s="290"/>
      <c r="T7" s="290"/>
      <c r="U7" s="291"/>
      <c r="V7" s="284"/>
      <c r="W7" s="284"/>
      <c r="X7" s="285"/>
    </row>
    <row r="8" spans="1:28" ht="43.5" thickBot="1" x14ac:dyDescent="0.3">
      <c r="A8" s="281"/>
      <c r="B8" s="5" t="s">
        <v>14</v>
      </c>
      <c r="C8" s="5" t="s">
        <v>16</v>
      </c>
      <c r="D8" s="5" t="s">
        <v>28</v>
      </c>
      <c r="E8" s="5" t="s">
        <v>29</v>
      </c>
      <c r="F8" s="5" t="s">
        <v>14</v>
      </c>
      <c r="G8" s="5" t="s">
        <v>16</v>
      </c>
      <c r="H8" s="5" t="s">
        <v>28</v>
      </c>
      <c r="I8" s="5" t="s">
        <v>29</v>
      </c>
      <c r="J8" s="5" t="s">
        <v>14</v>
      </c>
      <c r="K8" s="5" t="s">
        <v>16</v>
      </c>
      <c r="L8" s="5" t="s">
        <v>28</v>
      </c>
      <c r="M8" s="5" t="s">
        <v>29</v>
      </c>
      <c r="N8" s="5" t="s">
        <v>14</v>
      </c>
      <c r="O8" s="5" t="s">
        <v>16</v>
      </c>
      <c r="P8" s="5" t="s">
        <v>28</v>
      </c>
      <c r="Q8" s="5" t="s">
        <v>29</v>
      </c>
      <c r="R8" s="5" t="s">
        <v>14</v>
      </c>
      <c r="S8" s="5" t="s">
        <v>16</v>
      </c>
      <c r="T8" s="5" t="s">
        <v>28</v>
      </c>
      <c r="U8" s="5" t="s">
        <v>29</v>
      </c>
      <c r="V8" s="44" t="s">
        <v>14</v>
      </c>
      <c r="W8" s="44" t="s">
        <v>16</v>
      </c>
      <c r="X8" s="45" t="s">
        <v>28</v>
      </c>
    </row>
    <row r="9" spans="1:28" ht="19.899999999999999" customHeight="1" thickTop="1" x14ac:dyDescent="0.25">
      <c r="A9" s="6" t="s">
        <v>17</v>
      </c>
      <c r="B9" s="7"/>
      <c r="C9" s="7"/>
      <c r="D9" s="7">
        <v>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8"/>
      <c r="T9" s="8">
        <v>9</v>
      </c>
      <c r="U9" s="8"/>
      <c r="V9" s="9"/>
      <c r="W9" s="9"/>
      <c r="X9" s="275">
        <v>9</v>
      </c>
    </row>
    <row r="10" spans="1:28" ht="19.899999999999999" customHeight="1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/>
      <c r="T10" s="12"/>
      <c r="U10" s="12"/>
      <c r="V10" s="11"/>
      <c r="W10" s="11"/>
      <c r="X10" s="13"/>
      <c r="Z10" s="14"/>
    </row>
    <row r="11" spans="1:28" ht="19.899999999999999" customHeight="1" x14ac:dyDescent="0.25">
      <c r="A11" s="15" t="s">
        <v>18</v>
      </c>
      <c r="B11" s="16">
        <f t="shared" ref="B11:C11" si="0">SUM(B12:B13)</f>
        <v>19570800</v>
      </c>
      <c r="C11" s="16">
        <f t="shared" si="0"/>
        <v>19570800</v>
      </c>
      <c r="D11" s="16">
        <f>SUM(D12:D13)</f>
        <v>9785399</v>
      </c>
      <c r="E11" s="47">
        <f>+D11/C11*100</f>
        <v>49.999994890346841</v>
      </c>
      <c r="F11" s="16"/>
      <c r="G11" s="16"/>
      <c r="H11" s="16"/>
      <c r="I11" s="16"/>
      <c r="J11" s="16">
        <f t="shared" ref="J11:K11" si="1">SUM(J12:J18)</f>
        <v>7632612</v>
      </c>
      <c r="K11" s="16">
        <f t="shared" si="1"/>
        <v>9051496</v>
      </c>
      <c r="L11" s="16">
        <f>SUM(L12:L18)</f>
        <v>4289263</v>
      </c>
      <c r="M11" s="47">
        <f>+L11/K11*100</f>
        <v>47.387337960487415</v>
      </c>
      <c r="N11" s="16">
        <f t="shared" ref="N11" si="2">SUM(N12:N18)</f>
        <v>16712000</v>
      </c>
      <c r="O11" s="16">
        <f t="shared" ref="O11" si="3">SUM(O12:O18)</f>
        <v>16712000</v>
      </c>
      <c r="P11" s="16">
        <f t="shared" ref="P11" si="4">SUM(P12:P18)</f>
        <v>16712000</v>
      </c>
      <c r="Q11" s="47">
        <f>+P11/O11*100</f>
        <v>100</v>
      </c>
      <c r="R11" s="16">
        <f>+N11+J11+F11+B11</f>
        <v>43915412</v>
      </c>
      <c r="S11" s="16">
        <f t="shared" ref="S11:S17" si="5">+O11+K11+G11+C11</f>
        <v>45334296</v>
      </c>
      <c r="T11" s="16">
        <f t="shared" ref="T11:T17" si="6">+P11+L11+H11+D11</f>
        <v>30786662</v>
      </c>
      <c r="U11" s="47">
        <f t="shared" ref="U11:U23" si="7">+T11/S11*100</f>
        <v>67.910312316309046</v>
      </c>
      <c r="V11" s="16">
        <f>+R11</f>
        <v>43915412</v>
      </c>
      <c r="W11" s="16">
        <f t="shared" ref="W11:W23" si="8">+S11</f>
        <v>45334296</v>
      </c>
      <c r="X11" s="17">
        <f t="shared" ref="X11:X23" si="9">+T11</f>
        <v>30786662</v>
      </c>
      <c r="Z11" s="14"/>
    </row>
    <row r="12" spans="1:28" ht="19.899999999999999" customHeight="1" x14ac:dyDescent="0.25">
      <c r="A12" s="18" t="s">
        <v>19</v>
      </c>
      <c r="B12" s="19">
        <v>12972600</v>
      </c>
      <c r="C12" s="19">
        <v>12972600</v>
      </c>
      <c r="D12" s="19">
        <v>6486300</v>
      </c>
      <c r="E12" s="46">
        <f>+D12/C12*100</f>
        <v>50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 t="shared" ref="R12:R17" si="10">+N12+J12+F12+B12</f>
        <v>12972600</v>
      </c>
      <c r="S12" s="21">
        <f t="shared" si="5"/>
        <v>12972600</v>
      </c>
      <c r="T12" s="21">
        <f t="shared" si="6"/>
        <v>6486300</v>
      </c>
      <c r="U12" s="50">
        <f t="shared" si="7"/>
        <v>50</v>
      </c>
      <c r="V12" s="19">
        <f t="shared" ref="V12:V23" si="11">+R12</f>
        <v>12972600</v>
      </c>
      <c r="W12" s="19">
        <f t="shared" si="8"/>
        <v>12972600</v>
      </c>
      <c r="X12" s="22">
        <f t="shared" si="9"/>
        <v>6486300</v>
      </c>
      <c r="Y12" s="14"/>
      <c r="Z12" s="14"/>
      <c r="AA12" s="14"/>
      <c r="AB12" s="14"/>
    </row>
    <row r="13" spans="1:28" ht="19.899999999999999" customHeight="1" x14ac:dyDescent="0.25">
      <c r="A13" s="18" t="s">
        <v>20</v>
      </c>
      <c r="B13" s="19">
        <v>6598200</v>
      </c>
      <c r="C13" s="19">
        <v>6598200</v>
      </c>
      <c r="D13" s="19">
        <v>3299099</v>
      </c>
      <c r="E13" s="46">
        <f>+D13/C13*100</f>
        <v>49.999984844351495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1">
        <f t="shared" si="10"/>
        <v>6598200</v>
      </c>
      <c r="S13" s="21">
        <f t="shared" si="5"/>
        <v>6598200</v>
      </c>
      <c r="T13" s="21">
        <f t="shared" si="6"/>
        <v>3299099</v>
      </c>
      <c r="U13" s="50">
        <f t="shared" si="7"/>
        <v>49.999984844351495</v>
      </c>
      <c r="V13" s="19">
        <f t="shared" si="11"/>
        <v>6598200</v>
      </c>
      <c r="W13" s="19">
        <f t="shared" si="8"/>
        <v>6598200</v>
      </c>
      <c r="X13" s="22">
        <f t="shared" si="9"/>
        <v>3299099</v>
      </c>
      <c r="Y13" s="14"/>
      <c r="Z13" s="14"/>
      <c r="AA13" s="14"/>
      <c r="AB13" s="14"/>
    </row>
    <row r="14" spans="1:28" ht="19.899999999999999" customHeight="1" x14ac:dyDescent="0.25">
      <c r="A14" s="24" t="s">
        <v>21</v>
      </c>
      <c r="B14" s="21"/>
      <c r="C14" s="21"/>
      <c r="D14" s="21"/>
      <c r="E14" s="21"/>
      <c r="F14" s="21"/>
      <c r="G14" s="21"/>
      <c r="H14" s="21"/>
      <c r="I14" s="21"/>
      <c r="J14" s="21">
        <v>5059314</v>
      </c>
      <c r="K14" s="21">
        <v>5999828</v>
      </c>
      <c r="L14" s="21">
        <v>2843160</v>
      </c>
      <c r="M14" s="50">
        <f>+L14/K14*100</f>
        <v>47.387358437608547</v>
      </c>
      <c r="N14" s="25"/>
      <c r="O14" s="25"/>
      <c r="P14" s="25"/>
      <c r="Q14" s="25"/>
      <c r="R14" s="21">
        <f t="shared" si="10"/>
        <v>5059314</v>
      </c>
      <c r="S14" s="21">
        <f t="shared" si="5"/>
        <v>5999828</v>
      </c>
      <c r="T14" s="21">
        <f t="shared" si="6"/>
        <v>2843160</v>
      </c>
      <c r="U14" s="50">
        <f t="shared" si="7"/>
        <v>47.387358437608547</v>
      </c>
      <c r="V14" s="19">
        <f t="shared" si="11"/>
        <v>5059314</v>
      </c>
      <c r="W14" s="19">
        <f t="shared" si="8"/>
        <v>5999828</v>
      </c>
      <c r="X14" s="22">
        <f t="shared" si="9"/>
        <v>2843160</v>
      </c>
      <c r="Z14" s="14"/>
      <c r="AA14" s="14"/>
    </row>
    <row r="15" spans="1:28" ht="19.899999999999999" customHeight="1" x14ac:dyDescent="0.25">
      <c r="A15" s="24" t="s">
        <v>22</v>
      </c>
      <c r="B15" s="21"/>
      <c r="C15" s="21"/>
      <c r="D15" s="21"/>
      <c r="E15" s="21"/>
      <c r="F15" s="21"/>
      <c r="G15" s="21"/>
      <c r="H15" s="21"/>
      <c r="I15" s="21"/>
      <c r="J15" s="21">
        <v>2573298</v>
      </c>
      <c r="K15" s="21">
        <v>3051668</v>
      </c>
      <c r="L15" s="21">
        <v>1446103</v>
      </c>
      <c r="M15" s="50">
        <f>+L15/K15*100</f>
        <v>47.387297700798378</v>
      </c>
      <c r="N15" s="25"/>
      <c r="O15" s="25"/>
      <c r="P15" s="25"/>
      <c r="Q15" s="25"/>
      <c r="R15" s="21">
        <f t="shared" si="10"/>
        <v>2573298</v>
      </c>
      <c r="S15" s="21">
        <f t="shared" si="5"/>
        <v>3051668</v>
      </c>
      <c r="T15" s="21">
        <f t="shared" si="6"/>
        <v>1446103</v>
      </c>
      <c r="U15" s="50">
        <f t="shared" si="7"/>
        <v>47.387297700798378</v>
      </c>
      <c r="V15" s="19">
        <f t="shared" si="11"/>
        <v>2573298</v>
      </c>
      <c r="W15" s="19">
        <f t="shared" si="8"/>
        <v>3051668</v>
      </c>
      <c r="X15" s="22">
        <f t="shared" si="9"/>
        <v>1446103</v>
      </c>
      <c r="Z15" s="14"/>
    </row>
    <row r="16" spans="1:28" ht="19.899999999999999" customHeight="1" x14ac:dyDescent="0.25">
      <c r="A16" s="24" t="s">
        <v>23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>
        <v>11077631</v>
      </c>
      <c r="O16" s="26">
        <v>11077631</v>
      </c>
      <c r="P16" s="26">
        <v>11077631</v>
      </c>
      <c r="Q16" s="51">
        <f>+P16/O16*100</f>
        <v>100</v>
      </c>
      <c r="R16" s="21">
        <f t="shared" si="10"/>
        <v>11077631</v>
      </c>
      <c r="S16" s="21">
        <f t="shared" si="5"/>
        <v>11077631</v>
      </c>
      <c r="T16" s="28">
        <f t="shared" si="6"/>
        <v>11077631</v>
      </c>
      <c r="U16" s="52">
        <f t="shared" si="7"/>
        <v>100</v>
      </c>
      <c r="V16" s="19">
        <f t="shared" si="11"/>
        <v>11077631</v>
      </c>
      <c r="W16" s="19">
        <f t="shared" si="8"/>
        <v>11077631</v>
      </c>
      <c r="X16" s="22">
        <f t="shared" si="9"/>
        <v>11077631</v>
      </c>
      <c r="Y16" s="14"/>
      <c r="AA16" s="14"/>
    </row>
    <row r="17" spans="1:28" ht="19.899999999999999" customHeight="1" x14ac:dyDescent="0.25">
      <c r="A17" s="24" t="s">
        <v>24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v>5634369</v>
      </c>
      <c r="O17" s="26">
        <v>5634369</v>
      </c>
      <c r="P17" s="26">
        <v>5634369</v>
      </c>
      <c r="Q17" s="51">
        <f>+P17/O17*100</f>
        <v>100</v>
      </c>
      <c r="R17" s="21">
        <f t="shared" si="10"/>
        <v>5634369</v>
      </c>
      <c r="S17" s="21">
        <f t="shared" si="5"/>
        <v>5634369</v>
      </c>
      <c r="T17" s="28">
        <f t="shared" si="6"/>
        <v>5634369</v>
      </c>
      <c r="U17" s="52">
        <f t="shared" si="7"/>
        <v>100</v>
      </c>
      <c r="V17" s="19">
        <f t="shared" si="11"/>
        <v>5634369</v>
      </c>
      <c r="W17" s="19">
        <f t="shared" si="8"/>
        <v>5634369</v>
      </c>
      <c r="X17" s="22">
        <f t="shared" si="9"/>
        <v>5634369</v>
      </c>
      <c r="Y17" s="14"/>
      <c r="AA17" s="14"/>
      <c r="AB17" s="14"/>
    </row>
    <row r="18" spans="1:28" ht="19.899999999999999" customHeight="1" x14ac:dyDescent="0.25">
      <c r="A18" s="1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1"/>
      <c r="S18" s="27"/>
      <c r="T18" s="28"/>
      <c r="U18" s="52"/>
      <c r="V18" s="21"/>
      <c r="W18" s="21"/>
      <c r="X18" s="29"/>
      <c r="Z18" s="14"/>
    </row>
    <row r="19" spans="1:28" ht="19.899999999999999" customHeight="1" x14ac:dyDescent="0.25">
      <c r="A19" s="15" t="s">
        <v>25</v>
      </c>
      <c r="B19" s="16">
        <f t="shared" ref="B19:C19" si="12">+B11+B9</f>
        <v>19570800</v>
      </c>
      <c r="C19" s="16">
        <f t="shared" si="12"/>
        <v>19570800</v>
      </c>
      <c r="D19" s="16">
        <f>+D11+D9</f>
        <v>9785408</v>
      </c>
      <c r="E19" s="47">
        <f>+D19/C19*100</f>
        <v>50.000040877225246</v>
      </c>
      <c r="F19" s="16"/>
      <c r="G19" s="16"/>
      <c r="H19" s="16"/>
      <c r="I19" s="16"/>
      <c r="J19" s="16">
        <f>+J11</f>
        <v>7632612</v>
      </c>
      <c r="K19" s="16">
        <f t="shared" ref="K19:L19" si="13">+K11</f>
        <v>9051496</v>
      </c>
      <c r="L19" s="16">
        <f t="shared" si="13"/>
        <v>4289263</v>
      </c>
      <c r="M19" s="47">
        <f>+L19/K19*100</f>
        <v>47.387337960487415</v>
      </c>
      <c r="N19" s="16">
        <f t="shared" ref="N19:P19" si="14">+N11</f>
        <v>16712000</v>
      </c>
      <c r="O19" s="16">
        <f t="shared" si="14"/>
        <v>16712000</v>
      </c>
      <c r="P19" s="16">
        <f t="shared" si="14"/>
        <v>16712000</v>
      </c>
      <c r="Q19" s="47">
        <f>+P19/O19*100</f>
        <v>100</v>
      </c>
      <c r="R19" s="16">
        <f>+N19+J19+F19+B19</f>
        <v>43915412</v>
      </c>
      <c r="S19" s="30">
        <f t="shared" ref="S19:T19" si="15">+O19+K19+G19+C19</f>
        <v>45334296</v>
      </c>
      <c r="T19" s="30">
        <f t="shared" si="15"/>
        <v>30786671</v>
      </c>
      <c r="U19" s="53">
        <f t="shared" si="7"/>
        <v>67.910332168828646</v>
      </c>
      <c r="V19" s="16">
        <f t="shared" si="11"/>
        <v>43915412</v>
      </c>
      <c r="W19" s="16">
        <f t="shared" si="8"/>
        <v>45334296</v>
      </c>
      <c r="X19" s="17">
        <f t="shared" si="9"/>
        <v>30786671</v>
      </c>
      <c r="Z19" s="14"/>
    </row>
    <row r="20" spans="1:28" ht="19.899999999999999" customHeight="1" x14ac:dyDescent="0.25">
      <c r="A20" s="1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31"/>
      <c r="T20" s="31"/>
      <c r="U20" s="54"/>
      <c r="V20" s="19"/>
      <c r="W20" s="19"/>
      <c r="X20" s="22"/>
      <c r="Z20" s="14"/>
    </row>
    <row r="21" spans="1:28" ht="19.899999999999999" customHeight="1" x14ac:dyDescent="0.25">
      <c r="A21" s="15" t="s">
        <v>26</v>
      </c>
      <c r="B21" s="16"/>
      <c r="C21" s="16"/>
      <c r="D21" s="16"/>
      <c r="E21" s="16"/>
      <c r="F21" s="32">
        <v>15000000</v>
      </c>
      <c r="G21" s="32">
        <v>19285726</v>
      </c>
      <c r="H21" s="32">
        <v>19285726</v>
      </c>
      <c r="I21" s="49">
        <f>+H21/G21*100</f>
        <v>100</v>
      </c>
      <c r="J21" s="32"/>
      <c r="K21" s="32"/>
      <c r="L21" s="32"/>
      <c r="M21" s="32"/>
      <c r="N21" s="32"/>
      <c r="O21" s="32"/>
      <c r="P21" s="32"/>
      <c r="Q21" s="32"/>
      <c r="R21" s="32">
        <f>+N21+J21+F21+B21</f>
        <v>15000000</v>
      </c>
      <c r="S21" s="33">
        <f t="shared" ref="S21:T21" si="16">+O21+K21+G21+C21</f>
        <v>19285726</v>
      </c>
      <c r="T21" s="33">
        <f t="shared" si="16"/>
        <v>19285726</v>
      </c>
      <c r="U21" s="55">
        <f t="shared" si="7"/>
        <v>100</v>
      </c>
      <c r="V21" s="32">
        <f t="shared" si="11"/>
        <v>15000000</v>
      </c>
      <c r="W21" s="32">
        <f t="shared" si="8"/>
        <v>19285726</v>
      </c>
      <c r="X21" s="34">
        <f t="shared" si="9"/>
        <v>19285726</v>
      </c>
    </row>
    <row r="22" spans="1:28" ht="19.899999999999999" customHeight="1" thickBot="1" x14ac:dyDescent="0.3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7"/>
      <c r="T22" s="37"/>
      <c r="U22" s="56"/>
      <c r="V22" s="36"/>
      <c r="W22" s="36"/>
      <c r="X22" s="38"/>
    </row>
    <row r="23" spans="1:28" ht="19.899999999999999" customHeight="1" thickTop="1" thickBot="1" x14ac:dyDescent="0.3">
      <c r="A23" s="39" t="s">
        <v>27</v>
      </c>
      <c r="B23" s="40">
        <f t="shared" ref="B23:C23" si="17">+B19</f>
        <v>19570800</v>
      </c>
      <c r="C23" s="40">
        <f t="shared" si="17"/>
        <v>19570800</v>
      </c>
      <c r="D23" s="40">
        <f>+D19</f>
        <v>9785408</v>
      </c>
      <c r="E23" s="48">
        <f>+D23/C23*100</f>
        <v>50.000040877225246</v>
      </c>
      <c r="F23" s="40">
        <v>15000000</v>
      </c>
      <c r="G23" s="40">
        <v>19285726</v>
      </c>
      <c r="H23" s="40">
        <v>19285726</v>
      </c>
      <c r="I23" s="48">
        <f>+H23/G23*100</f>
        <v>100</v>
      </c>
      <c r="J23" s="40">
        <f>+J21+J19</f>
        <v>7632612</v>
      </c>
      <c r="K23" s="40">
        <f t="shared" ref="K23:L23" si="18">+K21+K19</f>
        <v>9051496</v>
      </c>
      <c r="L23" s="40">
        <f t="shared" si="18"/>
        <v>4289263</v>
      </c>
      <c r="M23" s="48">
        <f>+L23/K23*100</f>
        <v>47.387337960487415</v>
      </c>
      <c r="N23" s="40">
        <f t="shared" ref="N23:P23" si="19">+N21+N19</f>
        <v>16712000</v>
      </c>
      <c r="O23" s="40">
        <f t="shared" si="19"/>
        <v>16712000</v>
      </c>
      <c r="P23" s="40">
        <f t="shared" si="19"/>
        <v>16712000</v>
      </c>
      <c r="Q23" s="48">
        <f>+P23/O23*100</f>
        <v>100</v>
      </c>
      <c r="R23" s="40">
        <f>+N23+J23+F23+B23</f>
        <v>58915412</v>
      </c>
      <c r="S23" s="41">
        <f t="shared" ref="S23:T23" si="20">+O23+K23+G23+C23</f>
        <v>64620022</v>
      </c>
      <c r="T23" s="41">
        <f t="shared" si="20"/>
        <v>50072397</v>
      </c>
      <c r="U23" s="57">
        <f t="shared" si="7"/>
        <v>77.487434157790915</v>
      </c>
      <c r="V23" s="40">
        <f t="shared" si="11"/>
        <v>58915412</v>
      </c>
      <c r="W23" s="42">
        <f t="shared" si="8"/>
        <v>64620022</v>
      </c>
      <c r="X23" s="43">
        <f t="shared" si="9"/>
        <v>50072397</v>
      </c>
    </row>
    <row r="24" spans="1:28" ht="19.899999999999999" customHeight="1" thickTop="1" x14ac:dyDescent="0.25"/>
  </sheetData>
  <mergeCells count="14">
    <mergeCell ref="A3:X3"/>
    <mergeCell ref="A4:X4"/>
    <mergeCell ref="A6:A8"/>
    <mergeCell ref="V6:X7"/>
    <mergeCell ref="R6:U6"/>
    <mergeCell ref="J7:M7"/>
    <mergeCell ref="N7:Q7"/>
    <mergeCell ref="R7:U7"/>
    <mergeCell ref="B6:E6"/>
    <mergeCell ref="B7:E7"/>
    <mergeCell ref="F6:I6"/>
    <mergeCell ref="F7:I7"/>
    <mergeCell ref="J6:M6"/>
    <mergeCell ref="N6:Q6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G12" sqref="G12"/>
    </sheetView>
  </sheetViews>
  <sheetFormatPr defaultRowHeight="15" x14ac:dyDescent="0.25"/>
  <cols>
    <col min="1" max="1" width="49.5703125" customWidth="1"/>
    <col min="2" max="4" width="13.5703125" customWidth="1"/>
    <col min="5" max="5" width="5.7109375" customWidth="1"/>
    <col min="7" max="7" width="16.140625" bestFit="1" customWidth="1"/>
    <col min="257" max="257" width="49.5703125" customWidth="1"/>
    <col min="258" max="260" width="13.5703125" customWidth="1"/>
    <col min="263" max="263" width="16.140625" bestFit="1" customWidth="1"/>
    <col min="513" max="513" width="49.5703125" customWidth="1"/>
    <col min="514" max="516" width="13.5703125" customWidth="1"/>
    <col min="519" max="519" width="16.140625" bestFit="1" customWidth="1"/>
    <col min="769" max="769" width="49.5703125" customWidth="1"/>
    <col min="770" max="772" width="13.5703125" customWidth="1"/>
    <col min="775" max="775" width="16.140625" bestFit="1" customWidth="1"/>
    <col min="1025" max="1025" width="49.5703125" customWidth="1"/>
    <col min="1026" max="1028" width="13.5703125" customWidth="1"/>
    <col min="1031" max="1031" width="16.140625" bestFit="1" customWidth="1"/>
    <col min="1281" max="1281" width="49.5703125" customWidth="1"/>
    <col min="1282" max="1284" width="13.5703125" customWidth="1"/>
    <col min="1287" max="1287" width="16.140625" bestFit="1" customWidth="1"/>
    <col min="1537" max="1537" width="49.5703125" customWidth="1"/>
    <col min="1538" max="1540" width="13.5703125" customWidth="1"/>
    <col min="1543" max="1543" width="16.140625" bestFit="1" customWidth="1"/>
    <col min="1793" max="1793" width="49.5703125" customWidth="1"/>
    <col min="1794" max="1796" width="13.5703125" customWidth="1"/>
    <col min="1799" max="1799" width="16.140625" bestFit="1" customWidth="1"/>
    <col min="2049" max="2049" width="49.5703125" customWidth="1"/>
    <col min="2050" max="2052" width="13.5703125" customWidth="1"/>
    <col min="2055" max="2055" width="16.140625" bestFit="1" customWidth="1"/>
    <col min="2305" max="2305" width="49.5703125" customWidth="1"/>
    <col min="2306" max="2308" width="13.5703125" customWidth="1"/>
    <col min="2311" max="2311" width="16.140625" bestFit="1" customWidth="1"/>
    <col min="2561" max="2561" width="49.5703125" customWidth="1"/>
    <col min="2562" max="2564" width="13.5703125" customWidth="1"/>
    <col min="2567" max="2567" width="16.140625" bestFit="1" customWidth="1"/>
    <col min="2817" max="2817" width="49.5703125" customWidth="1"/>
    <col min="2818" max="2820" width="13.5703125" customWidth="1"/>
    <col min="2823" max="2823" width="16.140625" bestFit="1" customWidth="1"/>
    <col min="3073" max="3073" width="49.5703125" customWidth="1"/>
    <col min="3074" max="3076" width="13.5703125" customWidth="1"/>
    <col min="3079" max="3079" width="16.140625" bestFit="1" customWidth="1"/>
    <col min="3329" max="3329" width="49.5703125" customWidth="1"/>
    <col min="3330" max="3332" width="13.5703125" customWidth="1"/>
    <col min="3335" max="3335" width="16.140625" bestFit="1" customWidth="1"/>
    <col min="3585" max="3585" width="49.5703125" customWidth="1"/>
    <col min="3586" max="3588" width="13.5703125" customWidth="1"/>
    <col min="3591" max="3591" width="16.140625" bestFit="1" customWidth="1"/>
    <col min="3841" max="3841" width="49.5703125" customWidth="1"/>
    <col min="3842" max="3844" width="13.5703125" customWidth="1"/>
    <col min="3847" max="3847" width="16.140625" bestFit="1" customWidth="1"/>
    <col min="4097" max="4097" width="49.5703125" customWidth="1"/>
    <col min="4098" max="4100" width="13.5703125" customWidth="1"/>
    <col min="4103" max="4103" width="16.140625" bestFit="1" customWidth="1"/>
    <col min="4353" max="4353" width="49.5703125" customWidth="1"/>
    <col min="4354" max="4356" width="13.5703125" customWidth="1"/>
    <col min="4359" max="4359" width="16.140625" bestFit="1" customWidth="1"/>
    <col min="4609" max="4609" width="49.5703125" customWidth="1"/>
    <col min="4610" max="4612" width="13.5703125" customWidth="1"/>
    <col min="4615" max="4615" width="16.140625" bestFit="1" customWidth="1"/>
    <col min="4865" max="4865" width="49.5703125" customWidth="1"/>
    <col min="4866" max="4868" width="13.5703125" customWidth="1"/>
    <col min="4871" max="4871" width="16.140625" bestFit="1" customWidth="1"/>
    <col min="5121" max="5121" width="49.5703125" customWidth="1"/>
    <col min="5122" max="5124" width="13.5703125" customWidth="1"/>
    <col min="5127" max="5127" width="16.140625" bestFit="1" customWidth="1"/>
    <col min="5377" max="5377" width="49.5703125" customWidth="1"/>
    <col min="5378" max="5380" width="13.5703125" customWidth="1"/>
    <col min="5383" max="5383" width="16.140625" bestFit="1" customWidth="1"/>
    <col min="5633" max="5633" width="49.5703125" customWidth="1"/>
    <col min="5634" max="5636" width="13.5703125" customWidth="1"/>
    <col min="5639" max="5639" width="16.140625" bestFit="1" customWidth="1"/>
    <col min="5889" max="5889" width="49.5703125" customWidth="1"/>
    <col min="5890" max="5892" width="13.5703125" customWidth="1"/>
    <col min="5895" max="5895" width="16.140625" bestFit="1" customWidth="1"/>
    <col min="6145" max="6145" width="49.5703125" customWidth="1"/>
    <col min="6146" max="6148" width="13.5703125" customWidth="1"/>
    <col min="6151" max="6151" width="16.140625" bestFit="1" customWidth="1"/>
    <col min="6401" max="6401" width="49.5703125" customWidth="1"/>
    <col min="6402" max="6404" width="13.5703125" customWidth="1"/>
    <col min="6407" max="6407" width="16.140625" bestFit="1" customWidth="1"/>
    <col min="6657" max="6657" width="49.5703125" customWidth="1"/>
    <col min="6658" max="6660" width="13.5703125" customWidth="1"/>
    <col min="6663" max="6663" width="16.140625" bestFit="1" customWidth="1"/>
    <col min="6913" max="6913" width="49.5703125" customWidth="1"/>
    <col min="6914" max="6916" width="13.5703125" customWidth="1"/>
    <col min="6919" max="6919" width="16.140625" bestFit="1" customWidth="1"/>
    <col min="7169" max="7169" width="49.5703125" customWidth="1"/>
    <col min="7170" max="7172" width="13.5703125" customWidth="1"/>
    <col min="7175" max="7175" width="16.140625" bestFit="1" customWidth="1"/>
    <col min="7425" max="7425" width="49.5703125" customWidth="1"/>
    <col min="7426" max="7428" width="13.5703125" customWidth="1"/>
    <col min="7431" max="7431" width="16.140625" bestFit="1" customWidth="1"/>
    <col min="7681" max="7681" width="49.5703125" customWidth="1"/>
    <col min="7682" max="7684" width="13.5703125" customWidth="1"/>
    <col min="7687" max="7687" width="16.140625" bestFit="1" customWidth="1"/>
    <col min="7937" max="7937" width="49.5703125" customWidth="1"/>
    <col min="7938" max="7940" width="13.5703125" customWidth="1"/>
    <col min="7943" max="7943" width="16.140625" bestFit="1" customWidth="1"/>
    <col min="8193" max="8193" width="49.5703125" customWidth="1"/>
    <col min="8194" max="8196" width="13.5703125" customWidth="1"/>
    <col min="8199" max="8199" width="16.140625" bestFit="1" customWidth="1"/>
    <col min="8449" max="8449" width="49.5703125" customWidth="1"/>
    <col min="8450" max="8452" width="13.5703125" customWidth="1"/>
    <col min="8455" max="8455" width="16.140625" bestFit="1" customWidth="1"/>
    <col min="8705" max="8705" width="49.5703125" customWidth="1"/>
    <col min="8706" max="8708" width="13.5703125" customWidth="1"/>
    <col min="8711" max="8711" width="16.140625" bestFit="1" customWidth="1"/>
    <col min="8961" max="8961" width="49.5703125" customWidth="1"/>
    <col min="8962" max="8964" width="13.5703125" customWidth="1"/>
    <col min="8967" max="8967" width="16.140625" bestFit="1" customWidth="1"/>
    <col min="9217" max="9217" width="49.5703125" customWidth="1"/>
    <col min="9218" max="9220" width="13.5703125" customWidth="1"/>
    <col min="9223" max="9223" width="16.140625" bestFit="1" customWidth="1"/>
    <col min="9473" max="9473" width="49.5703125" customWidth="1"/>
    <col min="9474" max="9476" width="13.5703125" customWidth="1"/>
    <col min="9479" max="9479" width="16.140625" bestFit="1" customWidth="1"/>
    <col min="9729" max="9729" width="49.5703125" customWidth="1"/>
    <col min="9730" max="9732" width="13.5703125" customWidth="1"/>
    <col min="9735" max="9735" width="16.140625" bestFit="1" customWidth="1"/>
    <col min="9985" max="9985" width="49.5703125" customWidth="1"/>
    <col min="9986" max="9988" width="13.5703125" customWidth="1"/>
    <col min="9991" max="9991" width="16.140625" bestFit="1" customWidth="1"/>
    <col min="10241" max="10241" width="49.5703125" customWidth="1"/>
    <col min="10242" max="10244" width="13.5703125" customWidth="1"/>
    <col min="10247" max="10247" width="16.140625" bestFit="1" customWidth="1"/>
    <col min="10497" max="10497" width="49.5703125" customWidth="1"/>
    <col min="10498" max="10500" width="13.5703125" customWidth="1"/>
    <col min="10503" max="10503" width="16.140625" bestFit="1" customWidth="1"/>
    <col min="10753" max="10753" width="49.5703125" customWidth="1"/>
    <col min="10754" max="10756" width="13.5703125" customWidth="1"/>
    <col min="10759" max="10759" width="16.140625" bestFit="1" customWidth="1"/>
    <col min="11009" max="11009" width="49.5703125" customWidth="1"/>
    <col min="11010" max="11012" width="13.5703125" customWidth="1"/>
    <col min="11015" max="11015" width="16.140625" bestFit="1" customWidth="1"/>
    <col min="11265" max="11265" width="49.5703125" customWidth="1"/>
    <col min="11266" max="11268" width="13.5703125" customWidth="1"/>
    <col min="11271" max="11271" width="16.140625" bestFit="1" customWidth="1"/>
    <col min="11521" max="11521" width="49.5703125" customWidth="1"/>
    <col min="11522" max="11524" width="13.5703125" customWidth="1"/>
    <col min="11527" max="11527" width="16.140625" bestFit="1" customWidth="1"/>
    <col min="11777" max="11777" width="49.5703125" customWidth="1"/>
    <col min="11778" max="11780" width="13.5703125" customWidth="1"/>
    <col min="11783" max="11783" width="16.140625" bestFit="1" customWidth="1"/>
    <col min="12033" max="12033" width="49.5703125" customWidth="1"/>
    <col min="12034" max="12036" width="13.5703125" customWidth="1"/>
    <col min="12039" max="12039" width="16.140625" bestFit="1" customWidth="1"/>
    <col min="12289" max="12289" width="49.5703125" customWidth="1"/>
    <col min="12290" max="12292" width="13.5703125" customWidth="1"/>
    <col min="12295" max="12295" width="16.140625" bestFit="1" customWidth="1"/>
    <col min="12545" max="12545" width="49.5703125" customWidth="1"/>
    <col min="12546" max="12548" width="13.5703125" customWidth="1"/>
    <col min="12551" max="12551" width="16.140625" bestFit="1" customWidth="1"/>
    <col min="12801" max="12801" width="49.5703125" customWidth="1"/>
    <col min="12802" max="12804" width="13.5703125" customWidth="1"/>
    <col min="12807" max="12807" width="16.140625" bestFit="1" customWidth="1"/>
    <col min="13057" max="13057" width="49.5703125" customWidth="1"/>
    <col min="13058" max="13060" width="13.5703125" customWidth="1"/>
    <col min="13063" max="13063" width="16.140625" bestFit="1" customWidth="1"/>
    <col min="13313" max="13313" width="49.5703125" customWidth="1"/>
    <col min="13314" max="13316" width="13.5703125" customWidth="1"/>
    <col min="13319" max="13319" width="16.140625" bestFit="1" customWidth="1"/>
    <col min="13569" max="13569" width="49.5703125" customWidth="1"/>
    <col min="13570" max="13572" width="13.5703125" customWidth="1"/>
    <col min="13575" max="13575" width="16.140625" bestFit="1" customWidth="1"/>
    <col min="13825" max="13825" width="49.5703125" customWidth="1"/>
    <col min="13826" max="13828" width="13.5703125" customWidth="1"/>
    <col min="13831" max="13831" width="16.140625" bestFit="1" customWidth="1"/>
    <col min="14081" max="14081" width="49.5703125" customWidth="1"/>
    <col min="14082" max="14084" width="13.5703125" customWidth="1"/>
    <col min="14087" max="14087" width="16.140625" bestFit="1" customWidth="1"/>
    <col min="14337" max="14337" width="49.5703125" customWidth="1"/>
    <col min="14338" max="14340" width="13.5703125" customWidth="1"/>
    <col min="14343" max="14343" width="16.140625" bestFit="1" customWidth="1"/>
    <col min="14593" max="14593" width="49.5703125" customWidth="1"/>
    <col min="14594" max="14596" width="13.5703125" customWidth="1"/>
    <col min="14599" max="14599" width="16.140625" bestFit="1" customWidth="1"/>
    <col min="14849" max="14849" width="49.5703125" customWidth="1"/>
    <col min="14850" max="14852" width="13.5703125" customWidth="1"/>
    <col min="14855" max="14855" width="16.140625" bestFit="1" customWidth="1"/>
    <col min="15105" max="15105" width="49.5703125" customWidth="1"/>
    <col min="15106" max="15108" width="13.5703125" customWidth="1"/>
    <col min="15111" max="15111" width="16.140625" bestFit="1" customWidth="1"/>
    <col min="15361" max="15361" width="49.5703125" customWidth="1"/>
    <col min="15362" max="15364" width="13.5703125" customWidth="1"/>
    <col min="15367" max="15367" width="16.140625" bestFit="1" customWidth="1"/>
    <col min="15617" max="15617" width="49.5703125" customWidth="1"/>
    <col min="15618" max="15620" width="13.5703125" customWidth="1"/>
    <col min="15623" max="15623" width="16.140625" bestFit="1" customWidth="1"/>
    <col min="15873" max="15873" width="49.5703125" customWidth="1"/>
    <col min="15874" max="15876" width="13.5703125" customWidth="1"/>
    <col min="15879" max="15879" width="16.140625" bestFit="1" customWidth="1"/>
    <col min="16129" max="16129" width="49.5703125" customWidth="1"/>
    <col min="16130" max="16132" width="13.5703125" customWidth="1"/>
    <col min="16135" max="16135" width="16.140625" bestFit="1" customWidth="1"/>
  </cols>
  <sheetData>
    <row r="1" spans="1:7" x14ac:dyDescent="0.25">
      <c r="A1" s="1" t="s">
        <v>0</v>
      </c>
      <c r="C1" s="2"/>
      <c r="E1" s="2" t="s">
        <v>30</v>
      </c>
    </row>
    <row r="2" spans="1:7" x14ac:dyDescent="0.25">
      <c r="A2" s="1"/>
      <c r="B2" s="1"/>
      <c r="C2" s="1"/>
      <c r="D2" s="1"/>
    </row>
    <row r="3" spans="1:7" x14ac:dyDescent="0.25">
      <c r="A3" s="277" t="s">
        <v>62</v>
      </c>
      <c r="B3" s="277"/>
      <c r="C3" s="277"/>
      <c r="D3" s="277"/>
      <c r="E3" s="277"/>
    </row>
    <row r="4" spans="1:7" x14ac:dyDescent="0.25">
      <c r="A4" s="278" t="s">
        <v>2</v>
      </c>
      <c r="B4" s="278"/>
      <c r="C4" s="278"/>
      <c r="D4" s="278"/>
    </row>
    <row r="6" spans="1:7" ht="15.75" thickBot="1" x14ac:dyDescent="0.3"/>
    <row r="7" spans="1:7" ht="12.6" customHeight="1" thickTop="1" x14ac:dyDescent="0.25">
      <c r="A7" s="279" t="s">
        <v>31</v>
      </c>
      <c r="B7" s="292" t="s">
        <v>9</v>
      </c>
      <c r="C7" s="293"/>
      <c r="D7" s="293"/>
      <c r="E7" s="294"/>
    </row>
    <row r="8" spans="1:7" ht="30" thickBot="1" x14ac:dyDescent="0.3">
      <c r="A8" s="281"/>
      <c r="B8" s="58" t="s">
        <v>14</v>
      </c>
      <c r="C8" s="58" t="s">
        <v>41</v>
      </c>
      <c r="D8" s="58" t="s">
        <v>28</v>
      </c>
      <c r="E8" s="59" t="s">
        <v>29</v>
      </c>
    </row>
    <row r="9" spans="1:7" ht="20.100000000000001" customHeight="1" thickTop="1" x14ac:dyDescent="0.25">
      <c r="A9" s="60" t="s">
        <v>32</v>
      </c>
      <c r="B9" s="61"/>
      <c r="C9" s="61"/>
      <c r="D9" s="61"/>
      <c r="E9" s="62"/>
    </row>
    <row r="10" spans="1:7" ht="20.100000000000001" customHeight="1" x14ac:dyDescent="0.25">
      <c r="A10" s="10" t="s">
        <v>33</v>
      </c>
      <c r="B10" s="63">
        <v>280000</v>
      </c>
      <c r="C10" s="65">
        <v>280000</v>
      </c>
      <c r="D10" s="63"/>
      <c r="E10" s="64"/>
    </row>
    <row r="11" spans="1:7" ht="20.100000000000001" customHeight="1" x14ac:dyDescent="0.25">
      <c r="A11" s="10" t="s">
        <v>34</v>
      </c>
      <c r="B11" s="63">
        <v>140692</v>
      </c>
      <c r="C11" s="65">
        <v>140692</v>
      </c>
      <c r="D11" s="63">
        <v>79000</v>
      </c>
      <c r="E11" s="83">
        <f>+D11/C11*100</f>
        <v>56.151024933898164</v>
      </c>
    </row>
    <row r="12" spans="1:7" ht="20.100000000000001" customHeight="1" x14ac:dyDescent="0.25">
      <c r="A12" s="10" t="s">
        <v>35</v>
      </c>
      <c r="B12" s="65">
        <v>38009864</v>
      </c>
      <c r="C12" s="65">
        <v>42397209</v>
      </c>
      <c r="D12" s="65">
        <v>23218704</v>
      </c>
      <c r="E12" s="84">
        <f t="shared" ref="E12:E14" si="0">+D12/C12*100</f>
        <v>54.764699251783298</v>
      </c>
      <c r="G12" s="66"/>
    </row>
    <row r="13" spans="1:7" ht="20.100000000000001" customHeight="1" x14ac:dyDescent="0.25">
      <c r="A13" s="10" t="s">
        <v>36</v>
      </c>
      <c r="B13" s="65">
        <v>8283212</v>
      </c>
      <c r="C13" s="65">
        <v>11163212</v>
      </c>
      <c r="D13" s="65">
        <v>6943872</v>
      </c>
      <c r="E13" s="84">
        <f t="shared" si="0"/>
        <v>62.203172348603609</v>
      </c>
    </row>
    <row r="14" spans="1:7" ht="15.75" x14ac:dyDescent="0.25">
      <c r="A14" s="67" t="s">
        <v>37</v>
      </c>
      <c r="B14" s="68">
        <f>SUM(B10:B13)</f>
        <v>46713768</v>
      </c>
      <c r="C14" s="68">
        <f t="shared" ref="C14:D14" si="1">SUM(C10:C13)</f>
        <v>53981113</v>
      </c>
      <c r="D14" s="68">
        <f t="shared" si="1"/>
        <v>30241576</v>
      </c>
      <c r="E14" s="85">
        <f t="shared" si="0"/>
        <v>56.022512911136161</v>
      </c>
    </row>
    <row r="15" spans="1:7" ht="15.75" x14ac:dyDescent="0.25">
      <c r="A15" s="67"/>
      <c r="B15" s="68"/>
      <c r="C15" s="68"/>
      <c r="D15" s="68"/>
      <c r="E15" s="69"/>
    </row>
    <row r="16" spans="1:7" ht="20.100000000000001" customHeight="1" x14ac:dyDescent="0.25">
      <c r="A16" s="15" t="s">
        <v>38</v>
      </c>
      <c r="B16" s="68">
        <v>12201644</v>
      </c>
      <c r="C16" s="68">
        <v>10638909</v>
      </c>
      <c r="D16" s="68"/>
      <c r="E16" s="85"/>
    </row>
    <row r="17" spans="1:7" ht="15.75" thickBot="1" x14ac:dyDescent="0.3">
      <c r="A17" s="70"/>
      <c r="B17" s="71"/>
      <c r="C17" s="71"/>
      <c r="D17" s="71"/>
      <c r="E17" s="72"/>
    </row>
    <row r="18" spans="1:7" ht="16.5" thickTop="1" thickBot="1" x14ac:dyDescent="0.3">
      <c r="A18" s="39" t="s">
        <v>39</v>
      </c>
      <c r="B18" s="73">
        <f>+B14+B16</f>
        <v>58915412</v>
      </c>
      <c r="C18" s="73">
        <f t="shared" ref="C18:D18" si="2">+C14+C16</f>
        <v>64620022</v>
      </c>
      <c r="D18" s="73">
        <f t="shared" si="2"/>
        <v>30241576</v>
      </c>
      <c r="E18" s="86">
        <f>+D18/C18*100</f>
        <v>46.799080322194875</v>
      </c>
      <c r="F18" s="74"/>
      <c r="G18" s="75"/>
    </row>
    <row r="19" spans="1:7" s="78" customFormat="1" ht="16.5" thickTop="1" thickBot="1" x14ac:dyDescent="0.3">
      <c r="A19" s="76"/>
      <c r="B19" s="77"/>
      <c r="C19" s="77"/>
      <c r="D19" s="82"/>
      <c r="E19" s="82"/>
      <c r="G19" s="79"/>
    </row>
    <row r="20" spans="1:7" ht="16.5" thickTop="1" thickBot="1" x14ac:dyDescent="0.3">
      <c r="A20" s="39" t="s">
        <v>40</v>
      </c>
      <c r="B20" s="80">
        <v>0</v>
      </c>
      <c r="C20" s="80">
        <v>0</v>
      </c>
      <c r="D20" s="80">
        <v>0</v>
      </c>
      <c r="E20" s="81"/>
    </row>
    <row r="21" spans="1:7" ht="15.75" thickTop="1" x14ac:dyDescent="0.25"/>
    <row r="23" spans="1:7" x14ac:dyDescent="0.25">
      <c r="B23" s="74"/>
      <c r="C23" s="74"/>
      <c r="D23" s="74"/>
      <c r="E23" s="74"/>
    </row>
  </sheetData>
  <mergeCells count="4">
    <mergeCell ref="A4:D4"/>
    <mergeCell ref="A7:A8"/>
    <mergeCell ref="B7:E7"/>
    <mergeCell ref="A3:E3"/>
  </mergeCells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zoomScale="75" zoomScaleNormal="75" workbookViewId="0">
      <selection activeCell="O41" sqref="O41"/>
    </sheetView>
  </sheetViews>
  <sheetFormatPr defaultRowHeight="15" x14ac:dyDescent="0.25"/>
  <cols>
    <col min="1" max="1" width="50.140625" customWidth="1"/>
    <col min="2" max="4" width="12.42578125" customWidth="1"/>
    <col min="5" max="5" width="4.85546875" customWidth="1"/>
    <col min="6" max="8" width="12.42578125" customWidth="1"/>
    <col min="9" max="9" width="4.85546875" customWidth="1"/>
    <col min="10" max="12" width="12.42578125" customWidth="1"/>
    <col min="13" max="13" width="6.28515625" bestFit="1" customWidth="1"/>
    <col min="14" max="16" width="12.42578125" customWidth="1"/>
    <col min="17" max="17" width="6.7109375" customWidth="1"/>
    <col min="18" max="20" width="12.42578125" customWidth="1"/>
    <col min="21" max="21" width="6.28515625" bestFit="1" customWidth="1"/>
    <col min="22" max="24" width="12.42578125" customWidth="1"/>
    <col min="25" max="25" width="15.140625" style="87" bestFit="1" customWidth="1"/>
    <col min="26" max="26" width="10" bestFit="1" customWidth="1"/>
    <col min="27" max="27" width="11" bestFit="1" customWidth="1"/>
    <col min="28" max="28" width="15.140625" bestFit="1" customWidth="1"/>
    <col min="29" max="29" width="12.42578125" bestFit="1" customWidth="1"/>
    <col min="262" max="262" width="50.140625" customWidth="1"/>
    <col min="263" max="280" width="12.42578125" customWidth="1"/>
    <col min="281" max="281" width="15.140625" bestFit="1" customWidth="1"/>
    <col min="282" max="282" width="10" bestFit="1" customWidth="1"/>
    <col min="283" max="283" width="11" bestFit="1" customWidth="1"/>
    <col min="284" max="284" width="15.140625" bestFit="1" customWidth="1"/>
    <col min="285" max="285" width="12.42578125" bestFit="1" customWidth="1"/>
    <col min="518" max="518" width="50.140625" customWidth="1"/>
    <col min="519" max="536" width="12.42578125" customWidth="1"/>
    <col min="537" max="537" width="15.140625" bestFit="1" customWidth="1"/>
    <col min="538" max="538" width="10" bestFit="1" customWidth="1"/>
    <col min="539" max="539" width="11" bestFit="1" customWidth="1"/>
    <col min="540" max="540" width="15.140625" bestFit="1" customWidth="1"/>
    <col min="541" max="541" width="12.42578125" bestFit="1" customWidth="1"/>
    <col min="774" max="774" width="50.140625" customWidth="1"/>
    <col min="775" max="792" width="12.42578125" customWidth="1"/>
    <col min="793" max="793" width="15.140625" bestFit="1" customWidth="1"/>
    <col min="794" max="794" width="10" bestFit="1" customWidth="1"/>
    <col min="795" max="795" width="11" bestFit="1" customWidth="1"/>
    <col min="796" max="796" width="15.140625" bestFit="1" customWidth="1"/>
    <col min="797" max="797" width="12.42578125" bestFit="1" customWidth="1"/>
    <col min="1030" max="1030" width="50.140625" customWidth="1"/>
    <col min="1031" max="1048" width="12.42578125" customWidth="1"/>
    <col min="1049" max="1049" width="15.140625" bestFit="1" customWidth="1"/>
    <col min="1050" max="1050" width="10" bestFit="1" customWidth="1"/>
    <col min="1051" max="1051" width="11" bestFit="1" customWidth="1"/>
    <col min="1052" max="1052" width="15.140625" bestFit="1" customWidth="1"/>
    <col min="1053" max="1053" width="12.42578125" bestFit="1" customWidth="1"/>
    <col min="1286" max="1286" width="50.140625" customWidth="1"/>
    <col min="1287" max="1304" width="12.42578125" customWidth="1"/>
    <col min="1305" max="1305" width="15.140625" bestFit="1" customWidth="1"/>
    <col min="1306" max="1306" width="10" bestFit="1" customWidth="1"/>
    <col min="1307" max="1307" width="11" bestFit="1" customWidth="1"/>
    <col min="1308" max="1308" width="15.140625" bestFit="1" customWidth="1"/>
    <col min="1309" max="1309" width="12.42578125" bestFit="1" customWidth="1"/>
    <col min="1542" max="1542" width="50.140625" customWidth="1"/>
    <col min="1543" max="1560" width="12.42578125" customWidth="1"/>
    <col min="1561" max="1561" width="15.140625" bestFit="1" customWidth="1"/>
    <col min="1562" max="1562" width="10" bestFit="1" customWidth="1"/>
    <col min="1563" max="1563" width="11" bestFit="1" customWidth="1"/>
    <col min="1564" max="1564" width="15.140625" bestFit="1" customWidth="1"/>
    <col min="1565" max="1565" width="12.42578125" bestFit="1" customWidth="1"/>
    <col min="1798" max="1798" width="50.140625" customWidth="1"/>
    <col min="1799" max="1816" width="12.42578125" customWidth="1"/>
    <col min="1817" max="1817" width="15.140625" bestFit="1" customWidth="1"/>
    <col min="1818" max="1818" width="10" bestFit="1" customWidth="1"/>
    <col min="1819" max="1819" width="11" bestFit="1" customWidth="1"/>
    <col min="1820" max="1820" width="15.140625" bestFit="1" customWidth="1"/>
    <col min="1821" max="1821" width="12.42578125" bestFit="1" customWidth="1"/>
    <col min="2054" max="2054" width="50.140625" customWidth="1"/>
    <col min="2055" max="2072" width="12.42578125" customWidth="1"/>
    <col min="2073" max="2073" width="15.140625" bestFit="1" customWidth="1"/>
    <col min="2074" max="2074" width="10" bestFit="1" customWidth="1"/>
    <col min="2075" max="2075" width="11" bestFit="1" customWidth="1"/>
    <col min="2076" max="2076" width="15.140625" bestFit="1" customWidth="1"/>
    <col min="2077" max="2077" width="12.42578125" bestFit="1" customWidth="1"/>
    <col min="2310" max="2310" width="50.140625" customWidth="1"/>
    <col min="2311" max="2328" width="12.42578125" customWidth="1"/>
    <col min="2329" max="2329" width="15.140625" bestFit="1" customWidth="1"/>
    <col min="2330" max="2330" width="10" bestFit="1" customWidth="1"/>
    <col min="2331" max="2331" width="11" bestFit="1" customWidth="1"/>
    <col min="2332" max="2332" width="15.140625" bestFit="1" customWidth="1"/>
    <col min="2333" max="2333" width="12.42578125" bestFit="1" customWidth="1"/>
    <col min="2566" max="2566" width="50.140625" customWidth="1"/>
    <col min="2567" max="2584" width="12.42578125" customWidth="1"/>
    <col min="2585" max="2585" width="15.140625" bestFit="1" customWidth="1"/>
    <col min="2586" max="2586" width="10" bestFit="1" customWidth="1"/>
    <col min="2587" max="2587" width="11" bestFit="1" customWidth="1"/>
    <col min="2588" max="2588" width="15.140625" bestFit="1" customWidth="1"/>
    <col min="2589" max="2589" width="12.42578125" bestFit="1" customWidth="1"/>
    <col min="2822" max="2822" width="50.140625" customWidth="1"/>
    <col min="2823" max="2840" width="12.42578125" customWidth="1"/>
    <col min="2841" max="2841" width="15.140625" bestFit="1" customWidth="1"/>
    <col min="2842" max="2842" width="10" bestFit="1" customWidth="1"/>
    <col min="2843" max="2843" width="11" bestFit="1" customWidth="1"/>
    <col min="2844" max="2844" width="15.140625" bestFit="1" customWidth="1"/>
    <col min="2845" max="2845" width="12.42578125" bestFit="1" customWidth="1"/>
    <col min="3078" max="3078" width="50.140625" customWidth="1"/>
    <col min="3079" max="3096" width="12.42578125" customWidth="1"/>
    <col min="3097" max="3097" width="15.140625" bestFit="1" customWidth="1"/>
    <col min="3098" max="3098" width="10" bestFit="1" customWidth="1"/>
    <col min="3099" max="3099" width="11" bestFit="1" customWidth="1"/>
    <col min="3100" max="3100" width="15.140625" bestFit="1" customWidth="1"/>
    <col min="3101" max="3101" width="12.42578125" bestFit="1" customWidth="1"/>
    <col min="3334" max="3334" width="50.140625" customWidth="1"/>
    <col min="3335" max="3352" width="12.42578125" customWidth="1"/>
    <col min="3353" max="3353" width="15.140625" bestFit="1" customWidth="1"/>
    <col min="3354" max="3354" width="10" bestFit="1" customWidth="1"/>
    <col min="3355" max="3355" width="11" bestFit="1" customWidth="1"/>
    <col min="3356" max="3356" width="15.140625" bestFit="1" customWidth="1"/>
    <col min="3357" max="3357" width="12.42578125" bestFit="1" customWidth="1"/>
    <col min="3590" max="3590" width="50.140625" customWidth="1"/>
    <col min="3591" max="3608" width="12.42578125" customWidth="1"/>
    <col min="3609" max="3609" width="15.140625" bestFit="1" customWidth="1"/>
    <col min="3610" max="3610" width="10" bestFit="1" customWidth="1"/>
    <col min="3611" max="3611" width="11" bestFit="1" customWidth="1"/>
    <col min="3612" max="3612" width="15.140625" bestFit="1" customWidth="1"/>
    <col min="3613" max="3613" width="12.42578125" bestFit="1" customWidth="1"/>
    <col min="3846" max="3846" width="50.140625" customWidth="1"/>
    <col min="3847" max="3864" width="12.42578125" customWidth="1"/>
    <col min="3865" max="3865" width="15.140625" bestFit="1" customWidth="1"/>
    <col min="3866" max="3866" width="10" bestFit="1" customWidth="1"/>
    <col min="3867" max="3867" width="11" bestFit="1" customWidth="1"/>
    <col min="3868" max="3868" width="15.140625" bestFit="1" customWidth="1"/>
    <col min="3869" max="3869" width="12.42578125" bestFit="1" customWidth="1"/>
    <col min="4102" max="4102" width="50.140625" customWidth="1"/>
    <col min="4103" max="4120" width="12.42578125" customWidth="1"/>
    <col min="4121" max="4121" width="15.140625" bestFit="1" customWidth="1"/>
    <col min="4122" max="4122" width="10" bestFit="1" customWidth="1"/>
    <col min="4123" max="4123" width="11" bestFit="1" customWidth="1"/>
    <col min="4124" max="4124" width="15.140625" bestFit="1" customWidth="1"/>
    <col min="4125" max="4125" width="12.42578125" bestFit="1" customWidth="1"/>
    <col min="4358" max="4358" width="50.140625" customWidth="1"/>
    <col min="4359" max="4376" width="12.42578125" customWidth="1"/>
    <col min="4377" max="4377" width="15.140625" bestFit="1" customWidth="1"/>
    <col min="4378" max="4378" width="10" bestFit="1" customWidth="1"/>
    <col min="4379" max="4379" width="11" bestFit="1" customWidth="1"/>
    <col min="4380" max="4380" width="15.140625" bestFit="1" customWidth="1"/>
    <col min="4381" max="4381" width="12.42578125" bestFit="1" customWidth="1"/>
    <col min="4614" max="4614" width="50.140625" customWidth="1"/>
    <col min="4615" max="4632" width="12.42578125" customWidth="1"/>
    <col min="4633" max="4633" width="15.140625" bestFit="1" customWidth="1"/>
    <col min="4634" max="4634" width="10" bestFit="1" customWidth="1"/>
    <col min="4635" max="4635" width="11" bestFit="1" customWidth="1"/>
    <col min="4636" max="4636" width="15.140625" bestFit="1" customWidth="1"/>
    <col min="4637" max="4637" width="12.42578125" bestFit="1" customWidth="1"/>
    <col min="4870" max="4870" width="50.140625" customWidth="1"/>
    <col min="4871" max="4888" width="12.42578125" customWidth="1"/>
    <col min="4889" max="4889" width="15.140625" bestFit="1" customWidth="1"/>
    <col min="4890" max="4890" width="10" bestFit="1" customWidth="1"/>
    <col min="4891" max="4891" width="11" bestFit="1" customWidth="1"/>
    <col min="4892" max="4892" width="15.140625" bestFit="1" customWidth="1"/>
    <col min="4893" max="4893" width="12.42578125" bestFit="1" customWidth="1"/>
    <col min="5126" max="5126" width="50.140625" customWidth="1"/>
    <col min="5127" max="5144" width="12.42578125" customWidth="1"/>
    <col min="5145" max="5145" width="15.140625" bestFit="1" customWidth="1"/>
    <col min="5146" max="5146" width="10" bestFit="1" customWidth="1"/>
    <col min="5147" max="5147" width="11" bestFit="1" customWidth="1"/>
    <col min="5148" max="5148" width="15.140625" bestFit="1" customWidth="1"/>
    <col min="5149" max="5149" width="12.42578125" bestFit="1" customWidth="1"/>
    <col min="5382" max="5382" width="50.140625" customWidth="1"/>
    <col min="5383" max="5400" width="12.42578125" customWidth="1"/>
    <col min="5401" max="5401" width="15.140625" bestFit="1" customWidth="1"/>
    <col min="5402" max="5402" width="10" bestFit="1" customWidth="1"/>
    <col min="5403" max="5403" width="11" bestFit="1" customWidth="1"/>
    <col min="5404" max="5404" width="15.140625" bestFit="1" customWidth="1"/>
    <col min="5405" max="5405" width="12.42578125" bestFit="1" customWidth="1"/>
    <col min="5638" max="5638" width="50.140625" customWidth="1"/>
    <col min="5639" max="5656" width="12.42578125" customWidth="1"/>
    <col min="5657" max="5657" width="15.140625" bestFit="1" customWidth="1"/>
    <col min="5658" max="5658" width="10" bestFit="1" customWidth="1"/>
    <col min="5659" max="5659" width="11" bestFit="1" customWidth="1"/>
    <col min="5660" max="5660" width="15.140625" bestFit="1" customWidth="1"/>
    <col min="5661" max="5661" width="12.42578125" bestFit="1" customWidth="1"/>
    <col min="5894" max="5894" width="50.140625" customWidth="1"/>
    <col min="5895" max="5912" width="12.42578125" customWidth="1"/>
    <col min="5913" max="5913" width="15.140625" bestFit="1" customWidth="1"/>
    <col min="5914" max="5914" width="10" bestFit="1" customWidth="1"/>
    <col min="5915" max="5915" width="11" bestFit="1" customWidth="1"/>
    <col min="5916" max="5916" width="15.140625" bestFit="1" customWidth="1"/>
    <col min="5917" max="5917" width="12.42578125" bestFit="1" customWidth="1"/>
    <col min="6150" max="6150" width="50.140625" customWidth="1"/>
    <col min="6151" max="6168" width="12.42578125" customWidth="1"/>
    <col min="6169" max="6169" width="15.140625" bestFit="1" customWidth="1"/>
    <col min="6170" max="6170" width="10" bestFit="1" customWidth="1"/>
    <col min="6171" max="6171" width="11" bestFit="1" customWidth="1"/>
    <col min="6172" max="6172" width="15.140625" bestFit="1" customWidth="1"/>
    <col min="6173" max="6173" width="12.42578125" bestFit="1" customWidth="1"/>
    <col min="6406" max="6406" width="50.140625" customWidth="1"/>
    <col min="6407" max="6424" width="12.42578125" customWidth="1"/>
    <col min="6425" max="6425" width="15.140625" bestFit="1" customWidth="1"/>
    <col min="6426" max="6426" width="10" bestFit="1" customWidth="1"/>
    <col min="6427" max="6427" width="11" bestFit="1" customWidth="1"/>
    <col min="6428" max="6428" width="15.140625" bestFit="1" customWidth="1"/>
    <col min="6429" max="6429" width="12.42578125" bestFit="1" customWidth="1"/>
    <col min="6662" max="6662" width="50.140625" customWidth="1"/>
    <col min="6663" max="6680" width="12.42578125" customWidth="1"/>
    <col min="6681" max="6681" width="15.140625" bestFit="1" customWidth="1"/>
    <col min="6682" max="6682" width="10" bestFit="1" customWidth="1"/>
    <col min="6683" max="6683" width="11" bestFit="1" customWidth="1"/>
    <col min="6684" max="6684" width="15.140625" bestFit="1" customWidth="1"/>
    <col min="6685" max="6685" width="12.42578125" bestFit="1" customWidth="1"/>
    <col min="6918" max="6918" width="50.140625" customWidth="1"/>
    <col min="6919" max="6936" width="12.42578125" customWidth="1"/>
    <col min="6937" max="6937" width="15.140625" bestFit="1" customWidth="1"/>
    <col min="6938" max="6938" width="10" bestFit="1" customWidth="1"/>
    <col min="6939" max="6939" width="11" bestFit="1" customWidth="1"/>
    <col min="6940" max="6940" width="15.140625" bestFit="1" customWidth="1"/>
    <col min="6941" max="6941" width="12.42578125" bestFit="1" customWidth="1"/>
    <col min="7174" max="7174" width="50.140625" customWidth="1"/>
    <col min="7175" max="7192" width="12.42578125" customWidth="1"/>
    <col min="7193" max="7193" width="15.140625" bestFit="1" customWidth="1"/>
    <col min="7194" max="7194" width="10" bestFit="1" customWidth="1"/>
    <col min="7195" max="7195" width="11" bestFit="1" customWidth="1"/>
    <col min="7196" max="7196" width="15.140625" bestFit="1" customWidth="1"/>
    <col min="7197" max="7197" width="12.42578125" bestFit="1" customWidth="1"/>
    <col min="7430" max="7430" width="50.140625" customWidth="1"/>
    <col min="7431" max="7448" width="12.42578125" customWidth="1"/>
    <col min="7449" max="7449" width="15.140625" bestFit="1" customWidth="1"/>
    <col min="7450" max="7450" width="10" bestFit="1" customWidth="1"/>
    <col min="7451" max="7451" width="11" bestFit="1" customWidth="1"/>
    <col min="7452" max="7452" width="15.140625" bestFit="1" customWidth="1"/>
    <col min="7453" max="7453" width="12.42578125" bestFit="1" customWidth="1"/>
    <col min="7686" max="7686" width="50.140625" customWidth="1"/>
    <col min="7687" max="7704" width="12.42578125" customWidth="1"/>
    <col min="7705" max="7705" width="15.140625" bestFit="1" customWidth="1"/>
    <col min="7706" max="7706" width="10" bestFit="1" customWidth="1"/>
    <col min="7707" max="7707" width="11" bestFit="1" customWidth="1"/>
    <col min="7708" max="7708" width="15.140625" bestFit="1" customWidth="1"/>
    <col min="7709" max="7709" width="12.42578125" bestFit="1" customWidth="1"/>
    <col min="7942" max="7942" width="50.140625" customWidth="1"/>
    <col min="7943" max="7960" width="12.42578125" customWidth="1"/>
    <col min="7961" max="7961" width="15.140625" bestFit="1" customWidth="1"/>
    <col min="7962" max="7962" width="10" bestFit="1" customWidth="1"/>
    <col min="7963" max="7963" width="11" bestFit="1" customWidth="1"/>
    <col min="7964" max="7964" width="15.140625" bestFit="1" customWidth="1"/>
    <col min="7965" max="7965" width="12.42578125" bestFit="1" customWidth="1"/>
    <col min="8198" max="8198" width="50.140625" customWidth="1"/>
    <col min="8199" max="8216" width="12.42578125" customWidth="1"/>
    <col min="8217" max="8217" width="15.140625" bestFit="1" customWidth="1"/>
    <col min="8218" max="8218" width="10" bestFit="1" customWidth="1"/>
    <col min="8219" max="8219" width="11" bestFit="1" customWidth="1"/>
    <col min="8220" max="8220" width="15.140625" bestFit="1" customWidth="1"/>
    <col min="8221" max="8221" width="12.42578125" bestFit="1" customWidth="1"/>
    <col min="8454" max="8454" width="50.140625" customWidth="1"/>
    <col min="8455" max="8472" width="12.42578125" customWidth="1"/>
    <col min="8473" max="8473" width="15.140625" bestFit="1" customWidth="1"/>
    <col min="8474" max="8474" width="10" bestFit="1" customWidth="1"/>
    <col min="8475" max="8475" width="11" bestFit="1" customWidth="1"/>
    <col min="8476" max="8476" width="15.140625" bestFit="1" customWidth="1"/>
    <col min="8477" max="8477" width="12.42578125" bestFit="1" customWidth="1"/>
    <col min="8710" max="8710" width="50.140625" customWidth="1"/>
    <col min="8711" max="8728" width="12.42578125" customWidth="1"/>
    <col min="8729" max="8729" width="15.140625" bestFit="1" customWidth="1"/>
    <col min="8730" max="8730" width="10" bestFit="1" customWidth="1"/>
    <col min="8731" max="8731" width="11" bestFit="1" customWidth="1"/>
    <col min="8732" max="8732" width="15.140625" bestFit="1" customWidth="1"/>
    <col min="8733" max="8733" width="12.42578125" bestFit="1" customWidth="1"/>
    <col min="8966" max="8966" width="50.140625" customWidth="1"/>
    <col min="8967" max="8984" width="12.42578125" customWidth="1"/>
    <col min="8985" max="8985" width="15.140625" bestFit="1" customWidth="1"/>
    <col min="8986" max="8986" width="10" bestFit="1" customWidth="1"/>
    <col min="8987" max="8987" width="11" bestFit="1" customWidth="1"/>
    <col min="8988" max="8988" width="15.140625" bestFit="1" customWidth="1"/>
    <col min="8989" max="8989" width="12.42578125" bestFit="1" customWidth="1"/>
    <col min="9222" max="9222" width="50.140625" customWidth="1"/>
    <col min="9223" max="9240" width="12.42578125" customWidth="1"/>
    <col min="9241" max="9241" width="15.140625" bestFit="1" customWidth="1"/>
    <col min="9242" max="9242" width="10" bestFit="1" customWidth="1"/>
    <col min="9243" max="9243" width="11" bestFit="1" customWidth="1"/>
    <col min="9244" max="9244" width="15.140625" bestFit="1" customWidth="1"/>
    <col min="9245" max="9245" width="12.42578125" bestFit="1" customWidth="1"/>
    <col min="9478" max="9478" width="50.140625" customWidth="1"/>
    <col min="9479" max="9496" width="12.42578125" customWidth="1"/>
    <col min="9497" max="9497" width="15.140625" bestFit="1" customWidth="1"/>
    <col min="9498" max="9498" width="10" bestFit="1" customWidth="1"/>
    <col min="9499" max="9499" width="11" bestFit="1" customWidth="1"/>
    <col min="9500" max="9500" width="15.140625" bestFit="1" customWidth="1"/>
    <col min="9501" max="9501" width="12.42578125" bestFit="1" customWidth="1"/>
    <col min="9734" max="9734" width="50.140625" customWidth="1"/>
    <col min="9735" max="9752" width="12.42578125" customWidth="1"/>
    <col min="9753" max="9753" width="15.140625" bestFit="1" customWidth="1"/>
    <col min="9754" max="9754" width="10" bestFit="1" customWidth="1"/>
    <col min="9755" max="9755" width="11" bestFit="1" customWidth="1"/>
    <col min="9756" max="9756" width="15.140625" bestFit="1" customWidth="1"/>
    <col min="9757" max="9757" width="12.42578125" bestFit="1" customWidth="1"/>
    <col min="9990" max="9990" width="50.140625" customWidth="1"/>
    <col min="9991" max="10008" width="12.42578125" customWidth="1"/>
    <col min="10009" max="10009" width="15.140625" bestFit="1" customWidth="1"/>
    <col min="10010" max="10010" width="10" bestFit="1" customWidth="1"/>
    <col min="10011" max="10011" width="11" bestFit="1" customWidth="1"/>
    <col min="10012" max="10012" width="15.140625" bestFit="1" customWidth="1"/>
    <col min="10013" max="10013" width="12.42578125" bestFit="1" customWidth="1"/>
    <col min="10246" max="10246" width="50.140625" customWidth="1"/>
    <col min="10247" max="10264" width="12.42578125" customWidth="1"/>
    <col min="10265" max="10265" width="15.140625" bestFit="1" customWidth="1"/>
    <col min="10266" max="10266" width="10" bestFit="1" customWidth="1"/>
    <col min="10267" max="10267" width="11" bestFit="1" customWidth="1"/>
    <col min="10268" max="10268" width="15.140625" bestFit="1" customWidth="1"/>
    <col min="10269" max="10269" width="12.42578125" bestFit="1" customWidth="1"/>
    <col min="10502" max="10502" width="50.140625" customWidth="1"/>
    <col min="10503" max="10520" width="12.42578125" customWidth="1"/>
    <col min="10521" max="10521" width="15.140625" bestFit="1" customWidth="1"/>
    <col min="10522" max="10522" width="10" bestFit="1" customWidth="1"/>
    <col min="10523" max="10523" width="11" bestFit="1" customWidth="1"/>
    <col min="10524" max="10524" width="15.140625" bestFit="1" customWidth="1"/>
    <col min="10525" max="10525" width="12.42578125" bestFit="1" customWidth="1"/>
    <col min="10758" max="10758" width="50.140625" customWidth="1"/>
    <col min="10759" max="10776" width="12.42578125" customWidth="1"/>
    <col min="10777" max="10777" width="15.140625" bestFit="1" customWidth="1"/>
    <col min="10778" max="10778" width="10" bestFit="1" customWidth="1"/>
    <col min="10779" max="10779" width="11" bestFit="1" customWidth="1"/>
    <col min="10780" max="10780" width="15.140625" bestFit="1" customWidth="1"/>
    <col min="10781" max="10781" width="12.42578125" bestFit="1" customWidth="1"/>
    <col min="11014" max="11014" width="50.140625" customWidth="1"/>
    <col min="11015" max="11032" width="12.42578125" customWidth="1"/>
    <col min="11033" max="11033" width="15.140625" bestFit="1" customWidth="1"/>
    <col min="11034" max="11034" width="10" bestFit="1" customWidth="1"/>
    <col min="11035" max="11035" width="11" bestFit="1" customWidth="1"/>
    <col min="11036" max="11036" width="15.140625" bestFit="1" customWidth="1"/>
    <col min="11037" max="11037" width="12.42578125" bestFit="1" customWidth="1"/>
    <col min="11270" max="11270" width="50.140625" customWidth="1"/>
    <col min="11271" max="11288" width="12.42578125" customWidth="1"/>
    <col min="11289" max="11289" width="15.140625" bestFit="1" customWidth="1"/>
    <col min="11290" max="11290" width="10" bestFit="1" customWidth="1"/>
    <col min="11291" max="11291" width="11" bestFit="1" customWidth="1"/>
    <col min="11292" max="11292" width="15.140625" bestFit="1" customWidth="1"/>
    <col min="11293" max="11293" width="12.42578125" bestFit="1" customWidth="1"/>
    <col min="11526" max="11526" width="50.140625" customWidth="1"/>
    <col min="11527" max="11544" width="12.42578125" customWidth="1"/>
    <col min="11545" max="11545" width="15.140625" bestFit="1" customWidth="1"/>
    <col min="11546" max="11546" width="10" bestFit="1" customWidth="1"/>
    <col min="11547" max="11547" width="11" bestFit="1" customWidth="1"/>
    <col min="11548" max="11548" width="15.140625" bestFit="1" customWidth="1"/>
    <col min="11549" max="11549" width="12.42578125" bestFit="1" customWidth="1"/>
    <col min="11782" max="11782" width="50.140625" customWidth="1"/>
    <col min="11783" max="11800" width="12.42578125" customWidth="1"/>
    <col min="11801" max="11801" width="15.140625" bestFit="1" customWidth="1"/>
    <col min="11802" max="11802" width="10" bestFit="1" customWidth="1"/>
    <col min="11803" max="11803" width="11" bestFit="1" customWidth="1"/>
    <col min="11804" max="11804" width="15.140625" bestFit="1" customWidth="1"/>
    <col min="11805" max="11805" width="12.42578125" bestFit="1" customWidth="1"/>
    <col min="12038" max="12038" width="50.140625" customWidth="1"/>
    <col min="12039" max="12056" width="12.42578125" customWidth="1"/>
    <col min="12057" max="12057" width="15.140625" bestFit="1" customWidth="1"/>
    <col min="12058" max="12058" width="10" bestFit="1" customWidth="1"/>
    <col min="12059" max="12059" width="11" bestFit="1" customWidth="1"/>
    <col min="12060" max="12060" width="15.140625" bestFit="1" customWidth="1"/>
    <col min="12061" max="12061" width="12.42578125" bestFit="1" customWidth="1"/>
    <col min="12294" max="12294" width="50.140625" customWidth="1"/>
    <col min="12295" max="12312" width="12.42578125" customWidth="1"/>
    <col min="12313" max="12313" width="15.140625" bestFit="1" customWidth="1"/>
    <col min="12314" max="12314" width="10" bestFit="1" customWidth="1"/>
    <col min="12315" max="12315" width="11" bestFit="1" customWidth="1"/>
    <col min="12316" max="12316" width="15.140625" bestFit="1" customWidth="1"/>
    <col min="12317" max="12317" width="12.42578125" bestFit="1" customWidth="1"/>
    <col min="12550" max="12550" width="50.140625" customWidth="1"/>
    <col min="12551" max="12568" width="12.42578125" customWidth="1"/>
    <col min="12569" max="12569" width="15.140625" bestFit="1" customWidth="1"/>
    <col min="12570" max="12570" width="10" bestFit="1" customWidth="1"/>
    <col min="12571" max="12571" width="11" bestFit="1" customWidth="1"/>
    <col min="12572" max="12572" width="15.140625" bestFit="1" customWidth="1"/>
    <col min="12573" max="12573" width="12.42578125" bestFit="1" customWidth="1"/>
    <col min="12806" max="12806" width="50.140625" customWidth="1"/>
    <col min="12807" max="12824" width="12.42578125" customWidth="1"/>
    <col min="12825" max="12825" width="15.140625" bestFit="1" customWidth="1"/>
    <col min="12826" max="12826" width="10" bestFit="1" customWidth="1"/>
    <col min="12827" max="12827" width="11" bestFit="1" customWidth="1"/>
    <col min="12828" max="12828" width="15.140625" bestFit="1" customWidth="1"/>
    <col min="12829" max="12829" width="12.42578125" bestFit="1" customWidth="1"/>
    <col min="13062" max="13062" width="50.140625" customWidth="1"/>
    <col min="13063" max="13080" width="12.42578125" customWidth="1"/>
    <col min="13081" max="13081" width="15.140625" bestFit="1" customWidth="1"/>
    <col min="13082" max="13082" width="10" bestFit="1" customWidth="1"/>
    <col min="13083" max="13083" width="11" bestFit="1" customWidth="1"/>
    <col min="13084" max="13084" width="15.140625" bestFit="1" customWidth="1"/>
    <col min="13085" max="13085" width="12.42578125" bestFit="1" customWidth="1"/>
    <col min="13318" max="13318" width="50.140625" customWidth="1"/>
    <col min="13319" max="13336" width="12.42578125" customWidth="1"/>
    <col min="13337" max="13337" width="15.140625" bestFit="1" customWidth="1"/>
    <col min="13338" max="13338" width="10" bestFit="1" customWidth="1"/>
    <col min="13339" max="13339" width="11" bestFit="1" customWidth="1"/>
    <col min="13340" max="13340" width="15.140625" bestFit="1" customWidth="1"/>
    <col min="13341" max="13341" width="12.42578125" bestFit="1" customWidth="1"/>
    <col min="13574" max="13574" width="50.140625" customWidth="1"/>
    <col min="13575" max="13592" width="12.42578125" customWidth="1"/>
    <col min="13593" max="13593" width="15.140625" bestFit="1" customWidth="1"/>
    <col min="13594" max="13594" width="10" bestFit="1" customWidth="1"/>
    <col min="13595" max="13595" width="11" bestFit="1" customWidth="1"/>
    <col min="13596" max="13596" width="15.140625" bestFit="1" customWidth="1"/>
    <col min="13597" max="13597" width="12.42578125" bestFit="1" customWidth="1"/>
    <col min="13830" max="13830" width="50.140625" customWidth="1"/>
    <col min="13831" max="13848" width="12.42578125" customWidth="1"/>
    <col min="13849" max="13849" width="15.140625" bestFit="1" customWidth="1"/>
    <col min="13850" max="13850" width="10" bestFit="1" customWidth="1"/>
    <col min="13851" max="13851" width="11" bestFit="1" customWidth="1"/>
    <col min="13852" max="13852" width="15.140625" bestFit="1" customWidth="1"/>
    <col min="13853" max="13853" width="12.42578125" bestFit="1" customWidth="1"/>
    <col min="14086" max="14086" width="50.140625" customWidth="1"/>
    <col min="14087" max="14104" width="12.42578125" customWidth="1"/>
    <col min="14105" max="14105" width="15.140625" bestFit="1" customWidth="1"/>
    <col min="14106" max="14106" width="10" bestFit="1" customWidth="1"/>
    <col min="14107" max="14107" width="11" bestFit="1" customWidth="1"/>
    <col min="14108" max="14108" width="15.140625" bestFit="1" customWidth="1"/>
    <col min="14109" max="14109" width="12.42578125" bestFit="1" customWidth="1"/>
    <col min="14342" max="14342" width="50.140625" customWidth="1"/>
    <col min="14343" max="14360" width="12.42578125" customWidth="1"/>
    <col min="14361" max="14361" width="15.140625" bestFit="1" customWidth="1"/>
    <col min="14362" max="14362" width="10" bestFit="1" customWidth="1"/>
    <col min="14363" max="14363" width="11" bestFit="1" customWidth="1"/>
    <col min="14364" max="14364" width="15.140625" bestFit="1" customWidth="1"/>
    <col min="14365" max="14365" width="12.42578125" bestFit="1" customWidth="1"/>
    <col min="14598" max="14598" width="50.140625" customWidth="1"/>
    <col min="14599" max="14616" width="12.42578125" customWidth="1"/>
    <col min="14617" max="14617" width="15.140625" bestFit="1" customWidth="1"/>
    <col min="14618" max="14618" width="10" bestFit="1" customWidth="1"/>
    <col min="14619" max="14619" width="11" bestFit="1" customWidth="1"/>
    <col min="14620" max="14620" width="15.140625" bestFit="1" customWidth="1"/>
    <col min="14621" max="14621" width="12.42578125" bestFit="1" customWidth="1"/>
    <col min="14854" max="14854" width="50.140625" customWidth="1"/>
    <col min="14855" max="14872" width="12.42578125" customWidth="1"/>
    <col min="14873" max="14873" width="15.140625" bestFit="1" customWidth="1"/>
    <col min="14874" max="14874" width="10" bestFit="1" customWidth="1"/>
    <col min="14875" max="14875" width="11" bestFit="1" customWidth="1"/>
    <col min="14876" max="14876" width="15.140625" bestFit="1" customWidth="1"/>
    <col min="14877" max="14877" width="12.42578125" bestFit="1" customWidth="1"/>
    <col min="15110" max="15110" width="50.140625" customWidth="1"/>
    <col min="15111" max="15128" width="12.42578125" customWidth="1"/>
    <col min="15129" max="15129" width="15.140625" bestFit="1" customWidth="1"/>
    <col min="15130" max="15130" width="10" bestFit="1" customWidth="1"/>
    <col min="15131" max="15131" width="11" bestFit="1" customWidth="1"/>
    <col min="15132" max="15132" width="15.140625" bestFit="1" customWidth="1"/>
    <col min="15133" max="15133" width="12.42578125" bestFit="1" customWidth="1"/>
    <col min="15366" max="15366" width="50.140625" customWidth="1"/>
    <col min="15367" max="15384" width="12.42578125" customWidth="1"/>
    <col min="15385" max="15385" width="15.140625" bestFit="1" customWidth="1"/>
    <col min="15386" max="15386" width="10" bestFit="1" customWidth="1"/>
    <col min="15387" max="15387" width="11" bestFit="1" customWidth="1"/>
    <col min="15388" max="15388" width="15.140625" bestFit="1" customWidth="1"/>
    <col min="15389" max="15389" width="12.42578125" bestFit="1" customWidth="1"/>
    <col min="15622" max="15622" width="50.140625" customWidth="1"/>
    <col min="15623" max="15640" width="12.42578125" customWidth="1"/>
    <col min="15641" max="15641" width="15.140625" bestFit="1" customWidth="1"/>
    <col min="15642" max="15642" width="10" bestFit="1" customWidth="1"/>
    <col min="15643" max="15643" width="11" bestFit="1" customWidth="1"/>
    <col min="15644" max="15644" width="15.140625" bestFit="1" customWidth="1"/>
    <col min="15645" max="15645" width="12.42578125" bestFit="1" customWidth="1"/>
    <col min="15878" max="15878" width="50.140625" customWidth="1"/>
    <col min="15879" max="15896" width="12.42578125" customWidth="1"/>
    <col min="15897" max="15897" width="15.140625" bestFit="1" customWidth="1"/>
    <col min="15898" max="15898" width="10" bestFit="1" customWidth="1"/>
    <col min="15899" max="15899" width="11" bestFit="1" customWidth="1"/>
    <col min="15900" max="15900" width="15.140625" bestFit="1" customWidth="1"/>
    <col min="15901" max="15901" width="12.42578125" bestFit="1" customWidth="1"/>
    <col min="16134" max="16134" width="50.140625" customWidth="1"/>
    <col min="16135" max="16152" width="12.42578125" customWidth="1"/>
    <col min="16153" max="16153" width="15.140625" bestFit="1" customWidth="1"/>
    <col min="16154" max="16154" width="10" bestFit="1" customWidth="1"/>
    <col min="16155" max="16155" width="11" bestFit="1" customWidth="1"/>
    <col min="16156" max="16156" width="15.140625" bestFit="1" customWidth="1"/>
    <col min="16157" max="16157" width="12.42578125" bestFit="1" customWidth="1"/>
  </cols>
  <sheetData>
    <row r="1" spans="1:25" x14ac:dyDescent="0.25">
      <c r="A1" s="1" t="s">
        <v>0</v>
      </c>
      <c r="X1" s="2" t="s">
        <v>42</v>
      </c>
    </row>
    <row r="2" spans="1:25" x14ac:dyDescent="0.25">
      <c r="A2" s="1"/>
      <c r="V2" s="88"/>
    </row>
    <row r="3" spans="1:25" x14ac:dyDescent="0.25">
      <c r="A3" s="277" t="s">
        <v>63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</row>
    <row r="4" spans="1:25" x14ac:dyDescent="0.25">
      <c r="A4" s="278" t="s">
        <v>2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</row>
    <row r="5" spans="1:25" ht="15.75" thickBot="1" x14ac:dyDescent="0.3"/>
    <row r="6" spans="1:25" s="90" customFormat="1" ht="15" customHeight="1" thickTop="1" x14ac:dyDescent="0.25">
      <c r="A6" s="295" t="s">
        <v>43</v>
      </c>
      <c r="B6" s="302" t="s">
        <v>4</v>
      </c>
      <c r="C6" s="303"/>
      <c r="D6" s="303"/>
      <c r="E6" s="304"/>
      <c r="F6" s="302" t="s">
        <v>6</v>
      </c>
      <c r="G6" s="303"/>
      <c r="H6" s="303"/>
      <c r="I6" s="304"/>
      <c r="J6" s="302" t="s">
        <v>7</v>
      </c>
      <c r="K6" s="303"/>
      <c r="L6" s="303"/>
      <c r="M6" s="304"/>
      <c r="N6" s="302" t="s">
        <v>5</v>
      </c>
      <c r="O6" s="303"/>
      <c r="P6" s="303"/>
      <c r="Q6" s="304"/>
      <c r="R6" s="302" t="s">
        <v>8</v>
      </c>
      <c r="S6" s="303"/>
      <c r="T6" s="303"/>
      <c r="U6" s="304"/>
      <c r="V6" s="298" t="s">
        <v>9</v>
      </c>
      <c r="W6" s="298"/>
      <c r="X6" s="299"/>
      <c r="Y6" s="89"/>
    </row>
    <row r="7" spans="1:25" s="90" customFormat="1" ht="13.15" customHeight="1" x14ac:dyDescent="0.25">
      <c r="A7" s="296"/>
      <c r="B7" s="305" t="s">
        <v>10</v>
      </c>
      <c r="C7" s="306"/>
      <c r="D7" s="306"/>
      <c r="E7" s="307"/>
      <c r="F7" s="305" t="s">
        <v>12</v>
      </c>
      <c r="G7" s="306"/>
      <c r="H7" s="306"/>
      <c r="I7" s="307"/>
      <c r="J7" s="305" t="s">
        <v>44</v>
      </c>
      <c r="K7" s="306"/>
      <c r="L7" s="306"/>
      <c r="M7" s="307"/>
      <c r="N7" s="305" t="s">
        <v>11</v>
      </c>
      <c r="O7" s="306"/>
      <c r="P7" s="306"/>
      <c r="Q7" s="307"/>
      <c r="R7" s="305"/>
      <c r="S7" s="306"/>
      <c r="T7" s="306"/>
      <c r="U7" s="307"/>
      <c r="V7" s="300"/>
      <c r="W7" s="300"/>
      <c r="X7" s="301"/>
      <c r="Y7" s="89"/>
    </row>
    <row r="8" spans="1:25" s="90" customFormat="1" ht="26.25" thickBot="1" x14ac:dyDescent="0.25">
      <c r="A8" s="297"/>
      <c r="B8" s="91" t="s">
        <v>14</v>
      </c>
      <c r="C8" s="91" t="s">
        <v>16</v>
      </c>
      <c r="D8" s="91" t="s">
        <v>28</v>
      </c>
      <c r="E8" s="91" t="s">
        <v>29</v>
      </c>
      <c r="F8" s="91" t="s">
        <v>14</v>
      </c>
      <c r="G8" s="91" t="s">
        <v>16</v>
      </c>
      <c r="H8" s="91" t="s">
        <v>28</v>
      </c>
      <c r="I8" s="91" t="s">
        <v>29</v>
      </c>
      <c r="J8" s="91" t="s">
        <v>14</v>
      </c>
      <c r="K8" s="91" t="s">
        <v>16</v>
      </c>
      <c r="L8" s="91" t="s">
        <v>28</v>
      </c>
      <c r="M8" s="91" t="s">
        <v>29</v>
      </c>
      <c r="N8" s="91" t="s">
        <v>14</v>
      </c>
      <c r="O8" s="91" t="s">
        <v>16</v>
      </c>
      <c r="P8" s="91" t="s">
        <v>28</v>
      </c>
      <c r="Q8" s="91" t="s">
        <v>29</v>
      </c>
      <c r="R8" s="91" t="s">
        <v>14</v>
      </c>
      <c r="S8" s="91" t="s">
        <v>16</v>
      </c>
      <c r="T8" s="91" t="s">
        <v>28</v>
      </c>
      <c r="U8" s="91" t="s">
        <v>29</v>
      </c>
      <c r="V8" s="91" t="s">
        <v>14</v>
      </c>
      <c r="W8" s="91" t="s">
        <v>15</v>
      </c>
      <c r="X8" s="92" t="s">
        <v>16</v>
      </c>
      <c r="Y8" s="89"/>
    </row>
    <row r="9" spans="1:25" ht="25.15" customHeight="1" thickTop="1" x14ac:dyDescent="0.25">
      <c r="A9" s="60" t="s">
        <v>32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61"/>
      <c r="W9" s="93"/>
      <c r="X9" s="94"/>
    </row>
    <row r="10" spans="1:25" ht="25.15" customHeight="1" x14ac:dyDescent="0.25">
      <c r="A10" s="15" t="s">
        <v>33</v>
      </c>
      <c r="B10" s="95">
        <f>SUM(B11)</f>
        <v>280000</v>
      </c>
      <c r="C10" s="95">
        <v>280000</v>
      </c>
      <c r="D10" s="95"/>
      <c r="E10" s="95"/>
      <c r="F10" s="63"/>
      <c r="G10" s="95"/>
      <c r="H10" s="95"/>
      <c r="I10" s="95"/>
      <c r="J10" s="63"/>
      <c r="K10" s="95"/>
      <c r="L10" s="95"/>
      <c r="M10" s="95"/>
      <c r="N10" s="63"/>
      <c r="O10" s="95"/>
      <c r="P10" s="95"/>
      <c r="Q10" s="95"/>
      <c r="R10" s="68">
        <f t="shared" ref="R10:R28" si="0">+N10+J10+F10+B10</f>
        <v>280000</v>
      </c>
      <c r="S10" s="68">
        <f t="shared" ref="S10:S28" si="1">+O10+K10+G10+C10</f>
        <v>280000</v>
      </c>
      <c r="T10" s="68"/>
      <c r="U10" s="68"/>
      <c r="V10" s="68">
        <f>+R10</f>
        <v>280000</v>
      </c>
      <c r="W10" s="68">
        <f t="shared" ref="W10:X28" si="2">+S10</f>
        <v>280000</v>
      </c>
      <c r="X10" s="96"/>
    </row>
    <row r="11" spans="1:25" ht="15.75" x14ac:dyDescent="0.25">
      <c r="A11" s="97" t="s">
        <v>45</v>
      </c>
      <c r="B11" s="63">
        <v>280000</v>
      </c>
      <c r="C11" s="63">
        <v>280000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5">
        <f t="shared" si="0"/>
        <v>280000</v>
      </c>
      <c r="S11" s="65">
        <f t="shared" si="1"/>
        <v>280000</v>
      </c>
      <c r="T11" s="65"/>
      <c r="U11" s="65"/>
      <c r="V11" s="65">
        <f t="shared" ref="V11:V28" si="3">+R11</f>
        <v>280000</v>
      </c>
      <c r="W11" s="65">
        <f t="shared" si="2"/>
        <v>280000</v>
      </c>
      <c r="X11" s="64"/>
    </row>
    <row r="12" spans="1:25" ht="25.15" customHeight="1" x14ac:dyDescent="0.25">
      <c r="A12" s="10" t="s">
        <v>46</v>
      </c>
      <c r="B12" s="95">
        <v>140692</v>
      </c>
      <c r="C12" s="95">
        <v>140692</v>
      </c>
      <c r="D12" s="95">
        <v>79000</v>
      </c>
      <c r="E12" s="112">
        <f t="shared" ref="E12:E13" si="4">+D12/C12*100</f>
        <v>56.151024933898164</v>
      </c>
      <c r="F12" s="63"/>
      <c r="G12" s="95"/>
      <c r="H12" s="95"/>
      <c r="I12" s="95"/>
      <c r="J12" s="63"/>
      <c r="K12" s="95"/>
      <c r="L12" s="95"/>
      <c r="M12" s="95"/>
      <c r="N12" s="63"/>
      <c r="O12" s="95"/>
      <c r="P12" s="95"/>
      <c r="Q12" s="95"/>
      <c r="R12" s="68">
        <f t="shared" si="0"/>
        <v>140692</v>
      </c>
      <c r="S12" s="68">
        <f t="shared" si="1"/>
        <v>140692</v>
      </c>
      <c r="T12" s="68">
        <f>+P12+L12+H12+D12</f>
        <v>79000</v>
      </c>
      <c r="U12" s="114">
        <f t="shared" ref="U12:U16" si="5">+T12/S12*100</f>
        <v>56.151024933898164</v>
      </c>
      <c r="V12" s="68">
        <f t="shared" si="3"/>
        <v>140692</v>
      </c>
      <c r="W12" s="68">
        <f t="shared" si="2"/>
        <v>140692</v>
      </c>
      <c r="X12" s="96">
        <f t="shared" si="2"/>
        <v>79000</v>
      </c>
    </row>
    <row r="13" spans="1:25" ht="25.15" customHeight="1" x14ac:dyDescent="0.25">
      <c r="A13" s="15" t="s">
        <v>35</v>
      </c>
      <c r="B13" s="95">
        <f>SUM(B14:B20)</f>
        <v>2511600</v>
      </c>
      <c r="C13" s="95">
        <f t="shared" ref="C13:D13" si="6">SUM(C14:C20)</f>
        <v>2511600</v>
      </c>
      <c r="D13" s="95">
        <f t="shared" si="6"/>
        <v>1047324</v>
      </c>
      <c r="E13" s="112">
        <f t="shared" si="4"/>
        <v>41.699474438604874</v>
      </c>
      <c r="F13" s="95">
        <f>SUM(F14:F20)</f>
        <v>18786264</v>
      </c>
      <c r="G13" s="95">
        <f t="shared" ref="G13:H13" si="7">SUM(G14:G20)</f>
        <v>23173609</v>
      </c>
      <c r="H13" s="95">
        <f t="shared" si="7"/>
        <v>5459380</v>
      </c>
      <c r="I13" s="112">
        <f>+H13/G13*100</f>
        <v>23.558609278338992</v>
      </c>
      <c r="J13" s="95">
        <f>SUM(J14:J20)</f>
        <v>16712000</v>
      </c>
      <c r="K13" s="95">
        <f t="shared" ref="K13:L13" si="8">SUM(K14:K20)</f>
        <v>16712000</v>
      </c>
      <c r="L13" s="95">
        <f t="shared" si="8"/>
        <v>16712000</v>
      </c>
      <c r="M13" s="112">
        <f t="shared" ref="M13:M14" si="9">+L13/K13*100</f>
        <v>100</v>
      </c>
      <c r="N13" s="95"/>
      <c r="O13" s="95"/>
      <c r="P13" s="95"/>
      <c r="Q13" s="95"/>
      <c r="R13" s="68">
        <f t="shared" si="0"/>
        <v>38009864</v>
      </c>
      <c r="S13" s="68">
        <f t="shared" si="1"/>
        <v>42397209</v>
      </c>
      <c r="T13" s="68">
        <f>+P13+L13+H13+D13</f>
        <v>23218704</v>
      </c>
      <c r="U13" s="114">
        <f t="shared" si="5"/>
        <v>54.764699251783298</v>
      </c>
      <c r="V13" s="68">
        <f t="shared" si="3"/>
        <v>38009864</v>
      </c>
      <c r="W13" s="68">
        <f t="shared" si="2"/>
        <v>42397209</v>
      </c>
      <c r="X13" s="96">
        <f t="shared" si="2"/>
        <v>23218704</v>
      </c>
    </row>
    <row r="14" spans="1:25" ht="15.75" x14ac:dyDescent="0.25">
      <c r="A14" s="97" t="s">
        <v>47</v>
      </c>
      <c r="B14" s="63"/>
      <c r="C14" s="63"/>
      <c r="D14" s="63"/>
      <c r="E14" s="111"/>
      <c r="F14" s="63"/>
      <c r="G14" s="63"/>
      <c r="H14" s="63"/>
      <c r="I14" s="63"/>
      <c r="J14" s="63">
        <v>16712000</v>
      </c>
      <c r="K14" s="63">
        <v>16712000</v>
      </c>
      <c r="L14" s="63">
        <v>16712000</v>
      </c>
      <c r="M14" s="111">
        <f t="shared" si="9"/>
        <v>100</v>
      </c>
      <c r="N14" s="63"/>
      <c r="O14" s="63"/>
      <c r="P14" s="63"/>
      <c r="Q14" s="63"/>
      <c r="R14" s="65">
        <f t="shared" si="0"/>
        <v>16712000</v>
      </c>
      <c r="S14" s="65">
        <f t="shared" si="1"/>
        <v>16712000</v>
      </c>
      <c r="T14" s="65">
        <f>+P14+L14+H14+D14</f>
        <v>16712000</v>
      </c>
      <c r="U14" s="115">
        <f t="shared" si="5"/>
        <v>100</v>
      </c>
      <c r="V14" s="65">
        <f t="shared" si="3"/>
        <v>16712000</v>
      </c>
      <c r="W14" s="65">
        <f t="shared" si="2"/>
        <v>16712000</v>
      </c>
      <c r="X14" s="64">
        <f t="shared" si="2"/>
        <v>16712000</v>
      </c>
    </row>
    <row r="15" spans="1:25" ht="15.75" x14ac:dyDescent="0.25">
      <c r="A15" s="97" t="s">
        <v>48</v>
      </c>
      <c r="B15" s="63"/>
      <c r="C15" s="63"/>
      <c r="D15" s="63"/>
      <c r="E15" s="111"/>
      <c r="F15" s="63">
        <f>2183752+13102512</f>
        <v>15286264</v>
      </c>
      <c r="G15" s="63">
        <v>17742985</v>
      </c>
      <c r="H15" s="63">
        <v>5459380</v>
      </c>
      <c r="I15" s="111">
        <f>+H15/G15*100</f>
        <v>30.76923076923077</v>
      </c>
      <c r="J15" s="63"/>
      <c r="K15" s="63"/>
      <c r="L15" s="63"/>
      <c r="M15" s="63"/>
      <c r="N15" s="63"/>
      <c r="O15" s="63"/>
      <c r="P15" s="63"/>
      <c r="Q15" s="63"/>
      <c r="R15" s="65">
        <f t="shared" si="0"/>
        <v>15286264</v>
      </c>
      <c r="S15" s="65">
        <f t="shared" si="1"/>
        <v>17742985</v>
      </c>
      <c r="T15" s="65">
        <f>+P15+L15+H15+D15</f>
        <v>5459380</v>
      </c>
      <c r="U15" s="115">
        <f t="shared" si="5"/>
        <v>30.76923076923077</v>
      </c>
      <c r="V15" s="65">
        <f t="shared" si="3"/>
        <v>15286264</v>
      </c>
      <c r="W15" s="65">
        <f t="shared" si="2"/>
        <v>17742985</v>
      </c>
      <c r="X15" s="64">
        <f t="shared" si="2"/>
        <v>5459380</v>
      </c>
    </row>
    <row r="16" spans="1:25" ht="15.75" x14ac:dyDescent="0.25">
      <c r="A16" s="97" t="s">
        <v>49</v>
      </c>
      <c r="B16" s="63">
        <f>162000+1944000</f>
        <v>2106000</v>
      </c>
      <c r="C16" s="63">
        <v>2106000</v>
      </c>
      <c r="D16" s="63">
        <v>972000</v>
      </c>
      <c r="E16" s="111">
        <f>+D16/C16*100</f>
        <v>46.153846153846153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5">
        <f t="shared" si="0"/>
        <v>2106000</v>
      </c>
      <c r="S16" s="65">
        <f t="shared" si="1"/>
        <v>2106000</v>
      </c>
      <c r="T16" s="65">
        <f>+P16+L16+H16+D16</f>
        <v>972000</v>
      </c>
      <c r="U16" s="115">
        <f t="shared" si="5"/>
        <v>46.153846153846153</v>
      </c>
      <c r="V16" s="65">
        <f t="shared" si="3"/>
        <v>2106000</v>
      </c>
      <c r="W16" s="65">
        <f t="shared" si="2"/>
        <v>2106000</v>
      </c>
      <c r="X16" s="64">
        <f t="shared" si="2"/>
        <v>972000</v>
      </c>
    </row>
    <row r="17" spans="1:29" ht="15.75" x14ac:dyDescent="0.25">
      <c r="A17" s="97" t="s">
        <v>50</v>
      </c>
      <c r="B17" s="63"/>
      <c r="C17" s="63"/>
      <c r="D17" s="63"/>
      <c r="E17" s="111"/>
      <c r="F17" s="63">
        <v>3500000</v>
      </c>
      <c r="G17" s="63">
        <v>5430624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5">
        <f t="shared" si="0"/>
        <v>3500000</v>
      </c>
      <c r="S17" s="65">
        <f t="shared" si="1"/>
        <v>5430624</v>
      </c>
      <c r="T17" s="65"/>
      <c r="U17" s="65"/>
      <c r="V17" s="65">
        <f t="shared" si="3"/>
        <v>3500000</v>
      </c>
      <c r="W17" s="65">
        <f t="shared" si="2"/>
        <v>5430624</v>
      </c>
      <c r="X17" s="64"/>
    </row>
    <row r="18" spans="1:29" ht="15.75" x14ac:dyDescent="0.25">
      <c r="A18" s="97" t="s">
        <v>51</v>
      </c>
      <c r="B18" s="63">
        <v>30000</v>
      </c>
      <c r="C18" s="63">
        <v>30000</v>
      </c>
      <c r="D18" s="63"/>
      <c r="E18" s="111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5">
        <f t="shared" si="0"/>
        <v>30000</v>
      </c>
      <c r="S18" s="65">
        <f t="shared" si="1"/>
        <v>30000</v>
      </c>
      <c r="T18" s="65"/>
      <c r="U18" s="65"/>
      <c r="V18" s="65">
        <f t="shared" si="3"/>
        <v>30000</v>
      </c>
      <c r="W18" s="65">
        <f t="shared" si="2"/>
        <v>30000</v>
      </c>
      <c r="X18" s="64"/>
      <c r="Z18" s="99"/>
      <c r="AA18" s="99"/>
      <c r="AB18" s="99"/>
    </row>
    <row r="19" spans="1:29" ht="15.75" x14ac:dyDescent="0.25">
      <c r="A19" s="97" t="s">
        <v>52</v>
      </c>
      <c r="B19" s="63">
        <v>300000</v>
      </c>
      <c r="C19" s="63">
        <v>300000</v>
      </c>
      <c r="D19" s="63">
        <v>75324</v>
      </c>
      <c r="E19" s="111">
        <f t="shared" ref="E19" si="10">+D19/C19*100</f>
        <v>25.108000000000004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5">
        <f t="shared" si="0"/>
        <v>300000</v>
      </c>
      <c r="S19" s="65">
        <f t="shared" si="1"/>
        <v>300000</v>
      </c>
      <c r="T19" s="65">
        <f>+P19+L19+H19+D19</f>
        <v>75324</v>
      </c>
      <c r="U19" s="115">
        <f t="shared" ref="U19" si="11">+T19/S19*100</f>
        <v>25.108000000000004</v>
      </c>
      <c r="V19" s="65">
        <f t="shared" si="3"/>
        <v>300000</v>
      </c>
      <c r="W19" s="65">
        <f t="shared" si="2"/>
        <v>300000</v>
      </c>
      <c r="X19" s="64">
        <f t="shared" si="2"/>
        <v>75324</v>
      </c>
    </row>
    <row r="20" spans="1:29" ht="15.75" x14ac:dyDescent="0.25">
      <c r="A20" s="97" t="s">
        <v>53</v>
      </c>
      <c r="B20" s="63">
        <v>75600</v>
      </c>
      <c r="C20" s="63">
        <v>75600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5">
        <f t="shared" si="0"/>
        <v>75600</v>
      </c>
      <c r="S20" s="65">
        <f t="shared" si="1"/>
        <v>75600</v>
      </c>
      <c r="T20" s="65"/>
      <c r="U20" s="65"/>
      <c r="V20" s="65">
        <f t="shared" si="3"/>
        <v>75600</v>
      </c>
      <c r="W20" s="65">
        <f t="shared" si="2"/>
        <v>75600</v>
      </c>
      <c r="X20" s="64"/>
    </row>
    <row r="21" spans="1:29" ht="25.15" customHeight="1" x14ac:dyDescent="0.25">
      <c r="A21" s="15" t="s">
        <v>36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>
        <f>SUM(N22:N26)</f>
        <v>8283212</v>
      </c>
      <c r="O21" s="95">
        <f>SUM(O22:O26)</f>
        <v>11163212</v>
      </c>
      <c r="P21" s="95">
        <f t="shared" ref="O21:P21" si="12">SUM(P22:P26)</f>
        <v>6943872</v>
      </c>
      <c r="Q21" s="112">
        <f t="shared" ref="Q21:Q26" si="13">+P21/O21*100</f>
        <v>62.203172348603609</v>
      </c>
      <c r="R21" s="68">
        <f t="shared" si="0"/>
        <v>8283212</v>
      </c>
      <c r="S21" s="68">
        <f>+O21+K21+G21+C21</f>
        <v>11163212</v>
      </c>
      <c r="T21" s="68">
        <f>+P21+L21+H21+D21</f>
        <v>6943872</v>
      </c>
      <c r="U21" s="114">
        <f t="shared" ref="U21:U23" si="14">+T21/S21*100</f>
        <v>62.203172348603609</v>
      </c>
      <c r="V21" s="68">
        <f t="shared" si="3"/>
        <v>8283212</v>
      </c>
      <c r="W21" s="68">
        <f t="shared" si="2"/>
        <v>11163212</v>
      </c>
      <c r="X21" s="69">
        <f t="shared" si="2"/>
        <v>6943872</v>
      </c>
      <c r="AB21" s="87"/>
      <c r="AC21" s="99"/>
    </row>
    <row r="22" spans="1:29" ht="15.75" x14ac:dyDescent="0.25">
      <c r="A22" s="100" t="s">
        <v>54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63">
        <f>6048000+786240</f>
        <v>6834240</v>
      </c>
      <c r="O22" s="63">
        <v>6834240</v>
      </c>
      <c r="P22" s="63">
        <v>3417120</v>
      </c>
      <c r="Q22" s="111">
        <f>+P22/O22*100</f>
        <v>50</v>
      </c>
      <c r="R22" s="65">
        <f t="shared" si="0"/>
        <v>6834240</v>
      </c>
      <c r="S22" s="65">
        <f t="shared" si="1"/>
        <v>6834240</v>
      </c>
      <c r="T22" s="65">
        <f>+P22+L22+H22+D22</f>
        <v>3417120</v>
      </c>
      <c r="U22" s="115">
        <f t="shared" si="14"/>
        <v>50</v>
      </c>
      <c r="V22" s="65">
        <f t="shared" si="3"/>
        <v>6834240</v>
      </c>
      <c r="W22" s="65">
        <f t="shared" si="2"/>
        <v>6834240</v>
      </c>
      <c r="X22" s="64">
        <f t="shared" si="2"/>
        <v>3417120</v>
      </c>
      <c r="Y22" s="101"/>
      <c r="Z22" s="78"/>
    </row>
    <row r="23" spans="1:29" ht="15.75" x14ac:dyDescent="0.25">
      <c r="A23" s="100" t="s">
        <v>55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>
        <v>1293486</v>
      </c>
      <c r="O23" s="63">
        <v>1293486</v>
      </c>
      <c r="P23" s="63">
        <v>646752</v>
      </c>
      <c r="Q23" s="111">
        <f t="shared" si="13"/>
        <v>50.000695794156258</v>
      </c>
      <c r="R23" s="65">
        <f t="shared" si="0"/>
        <v>1293486</v>
      </c>
      <c r="S23" s="65">
        <f t="shared" si="1"/>
        <v>1293486</v>
      </c>
      <c r="T23" s="65">
        <f>+P23+L23+H23+D23</f>
        <v>646752</v>
      </c>
      <c r="U23" s="115">
        <f t="shared" si="14"/>
        <v>50.000695794156258</v>
      </c>
      <c r="V23" s="65">
        <f t="shared" si="3"/>
        <v>1293486</v>
      </c>
      <c r="W23" s="65">
        <f t="shared" si="2"/>
        <v>1293486</v>
      </c>
      <c r="X23" s="64">
        <f t="shared" si="2"/>
        <v>646752</v>
      </c>
      <c r="Y23" s="101"/>
      <c r="Z23" s="78"/>
      <c r="AC23" s="99"/>
    </row>
    <row r="24" spans="1:29" ht="15.75" x14ac:dyDescent="0.25">
      <c r="A24" s="100" t="s">
        <v>56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>
        <v>155486</v>
      </c>
      <c r="O24" s="63">
        <v>155486</v>
      </c>
      <c r="P24" s="63"/>
      <c r="Q24" s="111"/>
      <c r="R24" s="65">
        <f t="shared" si="0"/>
        <v>155486</v>
      </c>
      <c r="S24" s="65">
        <f t="shared" si="1"/>
        <v>155486</v>
      </c>
      <c r="T24" s="65"/>
      <c r="U24" s="65"/>
      <c r="V24" s="65">
        <f t="shared" si="3"/>
        <v>155486</v>
      </c>
      <c r="W24" s="65">
        <f t="shared" si="2"/>
        <v>155486</v>
      </c>
      <c r="X24" s="64"/>
      <c r="Y24" s="101"/>
      <c r="Z24" s="78"/>
      <c r="AC24" s="99"/>
    </row>
    <row r="25" spans="1:29" ht="15.75" x14ac:dyDescent="0.25">
      <c r="A25" s="102" t="s">
        <v>57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63">
        <v>480000</v>
      </c>
      <c r="P25" s="63">
        <v>480000</v>
      </c>
      <c r="Q25" s="111">
        <f t="shared" si="13"/>
        <v>100</v>
      </c>
      <c r="R25" s="98">
        <f t="shared" si="0"/>
        <v>0</v>
      </c>
      <c r="S25" s="65">
        <f t="shared" si="1"/>
        <v>480000</v>
      </c>
      <c r="T25" s="65">
        <f>+P25+L25+H25+D25</f>
        <v>480000</v>
      </c>
      <c r="U25" s="115">
        <f t="shared" ref="U25:U26" si="15">+T25/S25*100</f>
        <v>100</v>
      </c>
      <c r="V25" s="98">
        <f t="shared" si="3"/>
        <v>0</v>
      </c>
      <c r="W25" s="65">
        <f t="shared" si="2"/>
        <v>480000</v>
      </c>
      <c r="X25" s="64">
        <f t="shared" si="2"/>
        <v>480000</v>
      </c>
      <c r="Y25" s="101"/>
      <c r="Z25" s="78"/>
      <c r="AC25" s="99"/>
    </row>
    <row r="26" spans="1:29" ht="15.75" x14ac:dyDescent="0.25">
      <c r="A26" s="102" t="s">
        <v>58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63">
        <v>2400000</v>
      </c>
      <c r="P26" s="63">
        <v>2400000</v>
      </c>
      <c r="Q26" s="111">
        <f t="shared" si="13"/>
        <v>100</v>
      </c>
      <c r="R26" s="98">
        <f t="shared" si="0"/>
        <v>0</v>
      </c>
      <c r="S26" s="65">
        <f t="shared" si="1"/>
        <v>2400000</v>
      </c>
      <c r="T26" s="65">
        <f>+P26+L26+H26+D26</f>
        <v>2400000</v>
      </c>
      <c r="U26" s="115">
        <f t="shared" si="15"/>
        <v>100</v>
      </c>
      <c r="V26" s="98">
        <f t="shared" si="3"/>
        <v>0</v>
      </c>
      <c r="W26" s="65">
        <f t="shared" si="2"/>
        <v>2400000</v>
      </c>
      <c r="X26" s="64">
        <f t="shared" si="2"/>
        <v>2400000</v>
      </c>
      <c r="Y26" s="101"/>
      <c r="Z26" s="78"/>
      <c r="AC26" s="99"/>
    </row>
    <row r="27" spans="1:29" ht="15.75" thickBot="1" x14ac:dyDescent="0.3">
      <c r="A27" s="104" t="s">
        <v>38</v>
      </c>
      <c r="B27" s="105">
        <v>12201644</v>
      </c>
      <c r="C27" s="105">
        <v>10638909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6">
        <f t="shared" si="0"/>
        <v>12201644</v>
      </c>
      <c r="S27" s="106">
        <f t="shared" si="1"/>
        <v>10638909</v>
      </c>
      <c r="T27" s="106"/>
      <c r="U27" s="106"/>
      <c r="V27" s="106">
        <f t="shared" si="3"/>
        <v>12201644</v>
      </c>
      <c r="W27" s="106">
        <f t="shared" si="2"/>
        <v>10638909</v>
      </c>
      <c r="X27" s="107"/>
    </row>
    <row r="28" spans="1:29" ht="16.5" thickTop="1" thickBot="1" x14ac:dyDescent="0.3">
      <c r="A28" s="39" t="s">
        <v>59</v>
      </c>
      <c r="B28" s="108">
        <f t="shared" ref="B28:P28" si="16">+B27+B21+B13+B12+B10</f>
        <v>15133936</v>
      </c>
      <c r="C28" s="108">
        <f t="shared" si="16"/>
        <v>13571201</v>
      </c>
      <c r="D28" s="108">
        <f t="shared" si="16"/>
        <v>1126324</v>
      </c>
      <c r="E28" s="113">
        <f t="shared" ref="E28" si="17">+D28/C28*100</f>
        <v>8.2993686409920535</v>
      </c>
      <c r="F28" s="108">
        <f t="shared" si="16"/>
        <v>18786264</v>
      </c>
      <c r="G28" s="108">
        <f t="shared" si="16"/>
        <v>23173609</v>
      </c>
      <c r="H28" s="108">
        <f t="shared" si="16"/>
        <v>5459380</v>
      </c>
      <c r="I28" s="113">
        <f t="shared" ref="I28" si="18">+H28/G28*100</f>
        <v>23.558609278338992</v>
      </c>
      <c r="J28" s="108">
        <f t="shared" si="16"/>
        <v>16712000</v>
      </c>
      <c r="K28" s="108">
        <f t="shared" si="16"/>
        <v>16712000</v>
      </c>
      <c r="L28" s="108">
        <f t="shared" si="16"/>
        <v>16712000</v>
      </c>
      <c r="M28" s="113">
        <f t="shared" ref="M28" si="19">+L28/K28*100</f>
        <v>100</v>
      </c>
      <c r="N28" s="108">
        <f t="shared" si="16"/>
        <v>8283212</v>
      </c>
      <c r="O28" s="108">
        <f t="shared" si="16"/>
        <v>11163212</v>
      </c>
      <c r="P28" s="108">
        <f t="shared" si="16"/>
        <v>6943872</v>
      </c>
      <c r="Q28" s="113">
        <f t="shared" ref="Q28" si="20">+P28/O28*100</f>
        <v>62.203172348603609</v>
      </c>
      <c r="R28" s="108">
        <f t="shared" si="0"/>
        <v>58915412</v>
      </c>
      <c r="S28" s="108">
        <f t="shared" si="1"/>
        <v>64620022</v>
      </c>
      <c r="T28" s="108">
        <f>+P28+L28+H28+D28</f>
        <v>30241576</v>
      </c>
      <c r="U28" s="113">
        <f t="shared" ref="U28" si="21">+T28/S28*100</f>
        <v>46.799080322194875</v>
      </c>
      <c r="V28" s="108">
        <f t="shared" si="3"/>
        <v>58915412</v>
      </c>
      <c r="W28" s="108">
        <f t="shared" si="2"/>
        <v>64620022</v>
      </c>
      <c r="X28" s="109">
        <f t="shared" si="2"/>
        <v>30241576</v>
      </c>
    </row>
    <row r="29" spans="1:29" s="78" customFormat="1" ht="16.5" thickTop="1" thickBot="1" x14ac:dyDescent="0.3">
      <c r="A29" s="76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77"/>
      <c r="W29" s="110"/>
      <c r="X29" s="110"/>
      <c r="Y29" s="101"/>
    </row>
    <row r="30" spans="1:29" ht="16.5" thickTop="1" thickBot="1" x14ac:dyDescent="0.3">
      <c r="A30" s="39" t="s">
        <v>60</v>
      </c>
      <c r="B30" s="80">
        <v>0</v>
      </c>
      <c r="C30" s="80"/>
      <c r="D30" s="80"/>
      <c r="E30" s="80"/>
      <c r="F30" s="80">
        <v>0</v>
      </c>
      <c r="G30" s="80"/>
      <c r="H30" s="80"/>
      <c r="I30" s="80"/>
      <c r="J30" s="80">
        <v>0</v>
      </c>
      <c r="K30" s="80"/>
      <c r="L30" s="80"/>
      <c r="M30" s="80"/>
      <c r="N30" s="80">
        <v>0</v>
      </c>
      <c r="O30" s="80"/>
      <c r="P30" s="80"/>
      <c r="Q30" s="80"/>
      <c r="R30" s="80">
        <v>0</v>
      </c>
      <c r="S30" s="80"/>
      <c r="T30" s="80"/>
      <c r="U30" s="80"/>
      <c r="V30" s="80">
        <v>0</v>
      </c>
      <c r="W30" s="80"/>
      <c r="X30" s="81"/>
    </row>
    <row r="31" spans="1:29" ht="25.15" customHeight="1" thickTop="1" x14ac:dyDescent="0.25">
      <c r="B31" s="99"/>
      <c r="C31" s="99"/>
      <c r="D31" s="99"/>
      <c r="E31" s="99"/>
      <c r="G31" s="99"/>
      <c r="H31" s="99"/>
      <c r="I31" s="99"/>
      <c r="K31" s="99"/>
      <c r="L31" s="99"/>
      <c r="M31" s="99"/>
      <c r="O31" s="99"/>
      <c r="P31" s="99"/>
      <c r="Q31" s="99"/>
      <c r="R31" s="99"/>
      <c r="S31" s="99"/>
      <c r="T31" s="99"/>
      <c r="U31" s="99"/>
      <c r="W31" s="99"/>
      <c r="X31" s="99"/>
    </row>
    <row r="32" spans="1:29" x14ac:dyDescent="0.25">
      <c r="R32" s="99"/>
      <c r="S32" s="99"/>
      <c r="T32" s="99"/>
      <c r="U32" s="99"/>
    </row>
    <row r="33" spans="18:21" x14ac:dyDescent="0.25">
      <c r="R33" s="99"/>
      <c r="S33" s="99"/>
      <c r="T33" s="99"/>
      <c r="U33" s="99"/>
    </row>
  </sheetData>
  <mergeCells count="14">
    <mergeCell ref="A3:V3"/>
    <mergeCell ref="A4:V4"/>
    <mergeCell ref="A6:A8"/>
    <mergeCell ref="V6:X7"/>
    <mergeCell ref="B6:E6"/>
    <mergeCell ref="B7:E7"/>
    <mergeCell ref="F6:I6"/>
    <mergeCell ref="J6:M6"/>
    <mergeCell ref="N6:Q6"/>
    <mergeCell ref="R6:U6"/>
    <mergeCell ref="F7:I7"/>
    <mergeCell ref="J7:M7"/>
    <mergeCell ref="N7:Q7"/>
    <mergeCell ref="R7:U7"/>
  </mergeCells>
  <pageMargins left="0.7" right="0.7" top="0.75" bottom="0.75" header="0.3" footer="0.3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I19" sqref="I19"/>
    </sheetView>
  </sheetViews>
  <sheetFormatPr defaultColWidth="9.140625" defaultRowHeight="12.75" x14ac:dyDescent="0.2"/>
  <cols>
    <col min="1" max="1" width="47.85546875" style="116" customWidth="1"/>
    <col min="2" max="2" width="14.7109375" style="116" customWidth="1"/>
    <col min="3" max="4" width="15.28515625" style="116" customWidth="1"/>
    <col min="5" max="5" width="9.140625" style="116"/>
    <col min="6" max="6" width="13.28515625" style="118" bestFit="1" customWidth="1"/>
    <col min="7" max="7" width="9.5703125" style="116" bestFit="1" customWidth="1"/>
    <col min="8" max="256" width="9.140625" style="116"/>
    <col min="257" max="257" width="43.7109375" style="116" customWidth="1"/>
    <col min="258" max="258" width="14.7109375" style="116" customWidth="1"/>
    <col min="259" max="260" width="15.28515625" style="116" customWidth="1"/>
    <col min="261" max="261" width="9.140625" style="116"/>
    <col min="262" max="262" width="13.28515625" style="116" bestFit="1" customWidth="1"/>
    <col min="263" max="263" width="9.5703125" style="116" bestFit="1" customWidth="1"/>
    <col min="264" max="512" width="9.140625" style="116"/>
    <col min="513" max="513" width="43.7109375" style="116" customWidth="1"/>
    <col min="514" max="514" width="14.7109375" style="116" customWidth="1"/>
    <col min="515" max="516" width="15.28515625" style="116" customWidth="1"/>
    <col min="517" max="517" width="9.140625" style="116"/>
    <col min="518" max="518" width="13.28515625" style="116" bestFit="1" customWidth="1"/>
    <col min="519" max="519" width="9.5703125" style="116" bestFit="1" customWidth="1"/>
    <col min="520" max="768" width="9.140625" style="116"/>
    <col min="769" max="769" width="43.7109375" style="116" customWidth="1"/>
    <col min="770" max="770" width="14.7109375" style="116" customWidth="1"/>
    <col min="771" max="772" width="15.28515625" style="116" customWidth="1"/>
    <col min="773" max="773" width="9.140625" style="116"/>
    <col min="774" max="774" width="13.28515625" style="116" bestFit="1" customWidth="1"/>
    <col min="775" max="775" width="9.5703125" style="116" bestFit="1" customWidth="1"/>
    <col min="776" max="1024" width="9.140625" style="116"/>
    <col min="1025" max="1025" width="43.7109375" style="116" customWidth="1"/>
    <col min="1026" max="1026" width="14.7109375" style="116" customWidth="1"/>
    <col min="1027" max="1028" width="15.28515625" style="116" customWidth="1"/>
    <col min="1029" max="1029" width="9.140625" style="116"/>
    <col min="1030" max="1030" width="13.28515625" style="116" bestFit="1" customWidth="1"/>
    <col min="1031" max="1031" width="9.5703125" style="116" bestFit="1" customWidth="1"/>
    <col min="1032" max="1280" width="9.140625" style="116"/>
    <col min="1281" max="1281" width="43.7109375" style="116" customWidth="1"/>
    <col min="1282" max="1282" width="14.7109375" style="116" customWidth="1"/>
    <col min="1283" max="1284" width="15.28515625" style="116" customWidth="1"/>
    <col min="1285" max="1285" width="9.140625" style="116"/>
    <col min="1286" max="1286" width="13.28515625" style="116" bestFit="1" customWidth="1"/>
    <col min="1287" max="1287" width="9.5703125" style="116" bestFit="1" customWidth="1"/>
    <col min="1288" max="1536" width="9.140625" style="116"/>
    <col min="1537" max="1537" width="43.7109375" style="116" customWidth="1"/>
    <col min="1538" max="1538" width="14.7109375" style="116" customWidth="1"/>
    <col min="1539" max="1540" width="15.28515625" style="116" customWidth="1"/>
    <col min="1541" max="1541" width="9.140625" style="116"/>
    <col min="1542" max="1542" width="13.28515625" style="116" bestFit="1" customWidth="1"/>
    <col min="1543" max="1543" width="9.5703125" style="116" bestFit="1" customWidth="1"/>
    <col min="1544" max="1792" width="9.140625" style="116"/>
    <col min="1793" max="1793" width="43.7109375" style="116" customWidth="1"/>
    <col min="1794" max="1794" width="14.7109375" style="116" customWidth="1"/>
    <col min="1795" max="1796" width="15.28515625" style="116" customWidth="1"/>
    <col min="1797" max="1797" width="9.140625" style="116"/>
    <col min="1798" max="1798" width="13.28515625" style="116" bestFit="1" customWidth="1"/>
    <col min="1799" max="1799" width="9.5703125" style="116" bestFit="1" customWidth="1"/>
    <col min="1800" max="2048" width="9.140625" style="116"/>
    <col min="2049" max="2049" width="43.7109375" style="116" customWidth="1"/>
    <col min="2050" max="2050" width="14.7109375" style="116" customWidth="1"/>
    <col min="2051" max="2052" width="15.28515625" style="116" customWidth="1"/>
    <col min="2053" max="2053" width="9.140625" style="116"/>
    <col min="2054" max="2054" width="13.28515625" style="116" bestFit="1" customWidth="1"/>
    <col min="2055" max="2055" width="9.5703125" style="116" bestFit="1" customWidth="1"/>
    <col min="2056" max="2304" width="9.140625" style="116"/>
    <col min="2305" max="2305" width="43.7109375" style="116" customWidth="1"/>
    <col min="2306" max="2306" width="14.7109375" style="116" customWidth="1"/>
    <col min="2307" max="2308" width="15.28515625" style="116" customWidth="1"/>
    <col min="2309" max="2309" width="9.140625" style="116"/>
    <col min="2310" max="2310" width="13.28515625" style="116" bestFit="1" customWidth="1"/>
    <col min="2311" max="2311" width="9.5703125" style="116" bestFit="1" customWidth="1"/>
    <col min="2312" max="2560" width="9.140625" style="116"/>
    <col min="2561" max="2561" width="43.7109375" style="116" customWidth="1"/>
    <col min="2562" max="2562" width="14.7109375" style="116" customWidth="1"/>
    <col min="2563" max="2564" width="15.28515625" style="116" customWidth="1"/>
    <col min="2565" max="2565" width="9.140625" style="116"/>
    <col min="2566" max="2566" width="13.28515625" style="116" bestFit="1" customWidth="1"/>
    <col min="2567" max="2567" width="9.5703125" style="116" bestFit="1" customWidth="1"/>
    <col min="2568" max="2816" width="9.140625" style="116"/>
    <col min="2817" max="2817" width="43.7109375" style="116" customWidth="1"/>
    <col min="2818" max="2818" width="14.7109375" style="116" customWidth="1"/>
    <col min="2819" max="2820" width="15.28515625" style="116" customWidth="1"/>
    <col min="2821" max="2821" width="9.140625" style="116"/>
    <col min="2822" max="2822" width="13.28515625" style="116" bestFit="1" customWidth="1"/>
    <col min="2823" max="2823" width="9.5703125" style="116" bestFit="1" customWidth="1"/>
    <col min="2824" max="3072" width="9.140625" style="116"/>
    <col min="3073" max="3073" width="43.7109375" style="116" customWidth="1"/>
    <col min="3074" max="3074" width="14.7109375" style="116" customWidth="1"/>
    <col min="3075" max="3076" width="15.28515625" style="116" customWidth="1"/>
    <col min="3077" max="3077" width="9.140625" style="116"/>
    <col min="3078" max="3078" width="13.28515625" style="116" bestFit="1" customWidth="1"/>
    <col min="3079" max="3079" width="9.5703125" style="116" bestFit="1" customWidth="1"/>
    <col min="3080" max="3328" width="9.140625" style="116"/>
    <col min="3329" max="3329" width="43.7109375" style="116" customWidth="1"/>
    <col min="3330" max="3330" width="14.7109375" style="116" customWidth="1"/>
    <col min="3331" max="3332" width="15.28515625" style="116" customWidth="1"/>
    <col min="3333" max="3333" width="9.140625" style="116"/>
    <col min="3334" max="3334" width="13.28515625" style="116" bestFit="1" customWidth="1"/>
    <col min="3335" max="3335" width="9.5703125" style="116" bestFit="1" customWidth="1"/>
    <col min="3336" max="3584" width="9.140625" style="116"/>
    <col min="3585" max="3585" width="43.7109375" style="116" customWidth="1"/>
    <col min="3586" max="3586" width="14.7109375" style="116" customWidth="1"/>
    <col min="3587" max="3588" width="15.28515625" style="116" customWidth="1"/>
    <col min="3589" max="3589" width="9.140625" style="116"/>
    <col min="3590" max="3590" width="13.28515625" style="116" bestFit="1" customWidth="1"/>
    <col min="3591" max="3591" width="9.5703125" style="116" bestFit="1" customWidth="1"/>
    <col min="3592" max="3840" width="9.140625" style="116"/>
    <col min="3841" max="3841" width="43.7109375" style="116" customWidth="1"/>
    <col min="3842" max="3842" width="14.7109375" style="116" customWidth="1"/>
    <col min="3843" max="3844" width="15.28515625" style="116" customWidth="1"/>
    <col min="3845" max="3845" width="9.140625" style="116"/>
    <col min="3846" max="3846" width="13.28515625" style="116" bestFit="1" customWidth="1"/>
    <col min="3847" max="3847" width="9.5703125" style="116" bestFit="1" customWidth="1"/>
    <col min="3848" max="4096" width="9.140625" style="116"/>
    <col min="4097" max="4097" width="43.7109375" style="116" customWidth="1"/>
    <col min="4098" max="4098" width="14.7109375" style="116" customWidth="1"/>
    <col min="4099" max="4100" width="15.28515625" style="116" customWidth="1"/>
    <col min="4101" max="4101" width="9.140625" style="116"/>
    <col min="4102" max="4102" width="13.28515625" style="116" bestFit="1" customWidth="1"/>
    <col min="4103" max="4103" width="9.5703125" style="116" bestFit="1" customWidth="1"/>
    <col min="4104" max="4352" width="9.140625" style="116"/>
    <col min="4353" max="4353" width="43.7109375" style="116" customWidth="1"/>
    <col min="4354" max="4354" width="14.7109375" style="116" customWidth="1"/>
    <col min="4355" max="4356" width="15.28515625" style="116" customWidth="1"/>
    <col min="4357" max="4357" width="9.140625" style="116"/>
    <col min="4358" max="4358" width="13.28515625" style="116" bestFit="1" customWidth="1"/>
    <col min="4359" max="4359" width="9.5703125" style="116" bestFit="1" customWidth="1"/>
    <col min="4360" max="4608" width="9.140625" style="116"/>
    <col min="4609" max="4609" width="43.7109375" style="116" customWidth="1"/>
    <col min="4610" max="4610" width="14.7109375" style="116" customWidth="1"/>
    <col min="4611" max="4612" width="15.28515625" style="116" customWidth="1"/>
    <col min="4613" max="4613" width="9.140625" style="116"/>
    <col min="4614" max="4614" width="13.28515625" style="116" bestFit="1" customWidth="1"/>
    <col min="4615" max="4615" width="9.5703125" style="116" bestFit="1" customWidth="1"/>
    <col min="4616" max="4864" width="9.140625" style="116"/>
    <col min="4865" max="4865" width="43.7109375" style="116" customWidth="1"/>
    <col min="4866" max="4866" width="14.7109375" style="116" customWidth="1"/>
    <col min="4867" max="4868" width="15.28515625" style="116" customWidth="1"/>
    <col min="4869" max="4869" width="9.140625" style="116"/>
    <col min="4870" max="4870" width="13.28515625" style="116" bestFit="1" customWidth="1"/>
    <col min="4871" max="4871" width="9.5703125" style="116" bestFit="1" customWidth="1"/>
    <col min="4872" max="5120" width="9.140625" style="116"/>
    <col min="5121" max="5121" width="43.7109375" style="116" customWidth="1"/>
    <col min="5122" max="5122" width="14.7109375" style="116" customWidth="1"/>
    <col min="5123" max="5124" width="15.28515625" style="116" customWidth="1"/>
    <col min="5125" max="5125" width="9.140625" style="116"/>
    <col min="5126" max="5126" width="13.28515625" style="116" bestFit="1" customWidth="1"/>
    <col min="5127" max="5127" width="9.5703125" style="116" bestFit="1" customWidth="1"/>
    <col min="5128" max="5376" width="9.140625" style="116"/>
    <col min="5377" max="5377" width="43.7109375" style="116" customWidth="1"/>
    <col min="5378" max="5378" width="14.7109375" style="116" customWidth="1"/>
    <col min="5379" max="5380" width="15.28515625" style="116" customWidth="1"/>
    <col min="5381" max="5381" width="9.140625" style="116"/>
    <col min="5382" max="5382" width="13.28515625" style="116" bestFit="1" customWidth="1"/>
    <col min="5383" max="5383" width="9.5703125" style="116" bestFit="1" customWidth="1"/>
    <col min="5384" max="5632" width="9.140625" style="116"/>
    <col min="5633" max="5633" width="43.7109375" style="116" customWidth="1"/>
    <col min="5634" max="5634" width="14.7109375" style="116" customWidth="1"/>
    <col min="5635" max="5636" width="15.28515625" style="116" customWidth="1"/>
    <col min="5637" max="5637" width="9.140625" style="116"/>
    <col min="5638" max="5638" width="13.28515625" style="116" bestFit="1" customWidth="1"/>
    <col min="5639" max="5639" width="9.5703125" style="116" bestFit="1" customWidth="1"/>
    <col min="5640" max="5888" width="9.140625" style="116"/>
    <col min="5889" max="5889" width="43.7109375" style="116" customWidth="1"/>
    <col min="5890" max="5890" width="14.7109375" style="116" customWidth="1"/>
    <col min="5891" max="5892" width="15.28515625" style="116" customWidth="1"/>
    <col min="5893" max="5893" width="9.140625" style="116"/>
    <col min="5894" max="5894" width="13.28515625" style="116" bestFit="1" customWidth="1"/>
    <col min="5895" max="5895" width="9.5703125" style="116" bestFit="1" customWidth="1"/>
    <col min="5896" max="6144" width="9.140625" style="116"/>
    <col min="6145" max="6145" width="43.7109375" style="116" customWidth="1"/>
    <col min="6146" max="6146" width="14.7109375" style="116" customWidth="1"/>
    <col min="6147" max="6148" width="15.28515625" style="116" customWidth="1"/>
    <col min="6149" max="6149" width="9.140625" style="116"/>
    <col min="6150" max="6150" width="13.28515625" style="116" bestFit="1" customWidth="1"/>
    <col min="6151" max="6151" width="9.5703125" style="116" bestFit="1" customWidth="1"/>
    <col min="6152" max="6400" width="9.140625" style="116"/>
    <col min="6401" max="6401" width="43.7109375" style="116" customWidth="1"/>
    <col min="6402" max="6402" width="14.7109375" style="116" customWidth="1"/>
    <col min="6403" max="6404" width="15.28515625" style="116" customWidth="1"/>
    <col min="6405" max="6405" width="9.140625" style="116"/>
    <col min="6406" max="6406" width="13.28515625" style="116" bestFit="1" customWidth="1"/>
    <col min="6407" max="6407" width="9.5703125" style="116" bestFit="1" customWidth="1"/>
    <col min="6408" max="6656" width="9.140625" style="116"/>
    <col min="6657" max="6657" width="43.7109375" style="116" customWidth="1"/>
    <col min="6658" max="6658" width="14.7109375" style="116" customWidth="1"/>
    <col min="6659" max="6660" width="15.28515625" style="116" customWidth="1"/>
    <col min="6661" max="6661" width="9.140625" style="116"/>
    <col min="6662" max="6662" width="13.28515625" style="116" bestFit="1" customWidth="1"/>
    <col min="6663" max="6663" width="9.5703125" style="116" bestFit="1" customWidth="1"/>
    <col min="6664" max="6912" width="9.140625" style="116"/>
    <col min="6913" max="6913" width="43.7109375" style="116" customWidth="1"/>
    <col min="6914" max="6914" width="14.7109375" style="116" customWidth="1"/>
    <col min="6915" max="6916" width="15.28515625" style="116" customWidth="1"/>
    <col min="6917" max="6917" width="9.140625" style="116"/>
    <col min="6918" max="6918" width="13.28515625" style="116" bestFit="1" customWidth="1"/>
    <col min="6919" max="6919" width="9.5703125" style="116" bestFit="1" customWidth="1"/>
    <col min="6920" max="7168" width="9.140625" style="116"/>
    <col min="7169" max="7169" width="43.7109375" style="116" customWidth="1"/>
    <col min="7170" max="7170" width="14.7109375" style="116" customWidth="1"/>
    <col min="7171" max="7172" width="15.28515625" style="116" customWidth="1"/>
    <col min="7173" max="7173" width="9.140625" style="116"/>
    <col min="7174" max="7174" width="13.28515625" style="116" bestFit="1" customWidth="1"/>
    <col min="7175" max="7175" width="9.5703125" style="116" bestFit="1" customWidth="1"/>
    <col min="7176" max="7424" width="9.140625" style="116"/>
    <col min="7425" max="7425" width="43.7109375" style="116" customWidth="1"/>
    <col min="7426" max="7426" width="14.7109375" style="116" customWidth="1"/>
    <col min="7427" max="7428" width="15.28515625" style="116" customWidth="1"/>
    <col min="7429" max="7429" width="9.140625" style="116"/>
    <col min="7430" max="7430" width="13.28515625" style="116" bestFit="1" customWidth="1"/>
    <col min="7431" max="7431" width="9.5703125" style="116" bestFit="1" customWidth="1"/>
    <col min="7432" max="7680" width="9.140625" style="116"/>
    <col min="7681" max="7681" width="43.7109375" style="116" customWidth="1"/>
    <col min="7682" max="7682" width="14.7109375" style="116" customWidth="1"/>
    <col min="7683" max="7684" width="15.28515625" style="116" customWidth="1"/>
    <col min="7685" max="7685" width="9.140625" style="116"/>
    <col min="7686" max="7686" width="13.28515625" style="116" bestFit="1" customWidth="1"/>
    <col min="7687" max="7687" width="9.5703125" style="116" bestFit="1" customWidth="1"/>
    <col min="7688" max="7936" width="9.140625" style="116"/>
    <col min="7937" max="7937" width="43.7109375" style="116" customWidth="1"/>
    <col min="7938" max="7938" width="14.7109375" style="116" customWidth="1"/>
    <col min="7939" max="7940" width="15.28515625" style="116" customWidth="1"/>
    <col min="7941" max="7941" width="9.140625" style="116"/>
    <col min="7942" max="7942" width="13.28515625" style="116" bestFit="1" customWidth="1"/>
    <col min="7943" max="7943" width="9.5703125" style="116" bestFit="1" customWidth="1"/>
    <col min="7944" max="8192" width="9.140625" style="116"/>
    <col min="8193" max="8193" width="43.7109375" style="116" customWidth="1"/>
    <col min="8194" max="8194" width="14.7109375" style="116" customWidth="1"/>
    <col min="8195" max="8196" width="15.28515625" style="116" customWidth="1"/>
    <col min="8197" max="8197" width="9.140625" style="116"/>
    <col min="8198" max="8198" width="13.28515625" style="116" bestFit="1" customWidth="1"/>
    <col min="8199" max="8199" width="9.5703125" style="116" bestFit="1" customWidth="1"/>
    <col min="8200" max="8448" width="9.140625" style="116"/>
    <col min="8449" max="8449" width="43.7109375" style="116" customWidth="1"/>
    <col min="8450" max="8450" width="14.7109375" style="116" customWidth="1"/>
    <col min="8451" max="8452" width="15.28515625" style="116" customWidth="1"/>
    <col min="8453" max="8453" width="9.140625" style="116"/>
    <col min="8454" max="8454" width="13.28515625" style="116" bestFit="1" customWidth="1"/>
    <col min="8455" max="8455" width="9.5703125" style="116" bestFit="1" customWidth="1"/>
    <col min="8456" max="8704" width="9.140625" style="116"/>
    <col min="8705" max="8705" width="43.7109375" style="116" customWidth="1"/>
    <col min="8706" max="8706" width="14.7109375" style="116" customWidth="1"/>
    <col min="8707" max="8708" width="15.28515625" style="116" customWidth="1"/>
    <col min="8709" max="8709" width="9.140625" style="116"/>
    <col min="8710" max="8710" width="13.28515625" style="116" bestFit="1" customWidth="1"/>
    <col min="8711" max="8711" width="9.5703125" style="116" bestFit="1" customWidth="1"/>
    <col min="8712" max="8960" width="9.140625" style="116"/>
    <col min="8961" max="8961" width="43.7109375" style="116" customWidth="1"/>
    <col min="8962" max="8962" width="14.7109375" style="116" customWidth="1"/>
    <col min="8963" max="8964" width="15.28515625" style="116" customWidth="1"/>
    <col min="8965" max="8965" width="9.140625" style="116"/>
    <col min="8966" max="8966" width="13.28515625" style="116" bestFit="1" customWidth="1"/>
    <col min="8967" max="8967" width="9.5703125" style="116" bestFit="1" customWidth="1"/>
    <col min="8968" max="9216" width="9.140625" style="116"/>
    <col min="9217" max="9217" width="43.7109375" style="116" customWidth="1"/>
    <col min="9218" max="9218" width="14.7109375" style="116" customWidth="1"/>
    <col min="9219" max="9220" width="15.28515625" style="116" customWidth="1"/>
    <col min="9221" max="9221" width="9.140625" style="116"/>
    <col min="9222" max="9222" width="13.28515625" style="116" bestFit="1" customWidth="1"/>
    <col min="9223" max="9223" width="9.5703125" style="116" bestFit="1" customWidth="1"/>
    <col min="9224" max="9472" width="9.140625" style="116"/>
    <col min="9473" max="9473" width="43.7109375" style="116" customWidth="1"/>
    <col min="9474" max="9474" width="14.7109375" style="116" customWidth="1"/>
    <col min="9475" max="9476" width="15.28515625" style="116" customWidth="1"/>
    <col min="9477" max="9477" width="9.140625" style="116"/>
    <col min="9478" max="9478" width="13.28515625" style="116" bestFit="1" customWidth="1"/>
    <col min="9479" max="9479" width="9.5703125" style="116" bestFit="1" customWidth="1"/>
    <col min="9480" max="9728" width="9.140625" style="116"/>
    <col min="9729" max="9729" width="43.7109375" style="116" customWidth="1"/>
    <col min="9730" max="9730" width="14.7109375" style="116" customWidth="1"/>
    <col min="9731" max="9732" width="15.28515625" style="116" customWidth="1"/>
    <col min="9733" max="9733" width="9.140625" style="116"/>
    <col min="9734" max="9734" width="13.28515625" style="116" bestFit="1" customWidth="1"/>
    <col min="9735" max="9735" width="9.5703125" style="116" bestFit="1" customWidth="1"/>
    <col min="9736" max="9984" width="9.140625" style="116"/>
    <col min="9985" max="9985" width="43.7109375" style="116" customWidth="1"/>
    <col min="9986" max="9986" width="14.7109375" style="116" customWidth="1"/>
    <col min="9987" max="9988" width="15.28515625" style="116" customWidth="1"/>
    <col min="9989" max="9989" width="9.140625" style="116"/>
    <col min="9990" max="9990" width="13.28515625" style="116" bestFit="1" customWidth="1"/>
    <col min="9991" max="9991" width="9.5703125" style="116" bestFit="1" customWidth="1"/>
    <col min="9992" max="10240" width="9.140625" style="116"/>
    <col min="10241" max="10241" width="43.7109375" style="116" customWidth="1"/>
    <col min="10242" max="10242" width="14.7109375" style="116" customWidth="1"/>
    <col min="10243" max="10244" width="15.28515625" style="116" customWidth="1"/>
    <col min="10245" max="10245" width="9.140625" style="116"/>
    <col min="10246" max="10246" width="13.28515625" style="116" bestFit="1" customWidth="1"/>
    <col min="10247" max="10247" width="9.5703125" style="116" bestFit="1" customWidth="1"/>
    <col min="10248" max="10496" width="9.140625" style="116"/>
    <col min="10497" max="10497" width="43.7109375" style="116" customWidth="1"/>
    <col min="10498" max="10498" width="14.7109375" style="116" customWidth="1"/>
    <col min="10499" max="10500" width="15.28515625" style="116" customWidth="1"/>
    <col min="10501" max="10501" width="9.140625" style="116"/>
    <col min="10502" max="10502" width="13.28515625" style="116" bestFit="1" customWidth="1"/>
    <col min="10503" max="10503" width="9.5703125" style="116" bestFit="1" customWidth="1"/>
    <col min="10504" max="10752" width="9.140625" style="116"/>
    <col min="10753" max="10753" width="43.7109375" style="116" customWidth="1"/>
    <col min="10754" max="10754" width="14.7109375" style="116" customWidth="1"/>
    <col min="10755" max="10756" width="15.28515625" style="116" customWidth="1"/>
    <col min="10757" max="10757" width="9.140625" style="116"/>
    <col min="10758" max="10758" width="13.28515625" style="116" bestFit="1" customWidth="1"/>
    <col min="10759" max="10759" width="9.5703125" style="116" bestFit="1" customWidth="1"/>
    <col min="10760" max="11008" width="9.140625" style="116"/>
    <col min="11009" max="11009" width="43.7109375" style="116" customWidth="1"/>
    <col min="11010" max="11010" width="14.7109375" style="116" customWidth="1"/>
    <col min="11011" max="11012" width="15.28515625" style="116" customWidth="1"/>
    <col min="11013" max="11013" width="9.140625" style="116"/>
    <col min="11014" max="11014" width="13.28515625" style="116" bestFit="1" customWidth="1"/>
    <col min="11015" max="11015" width="9.5703125" style="116" bestFit="1" customWidth="1"/>
    <col min="11016" max="11264" width="9.140625" style="116"/>
    <col min="11265" max="11265" width="43.7109375" style="116" customWidth="1"/>
    <col min="11266" max="11266" width="14.7109375" style="116" customWidth="1"/>
    <col min="11267" max="11268" width="15.28515625" style="116" customWidth="1"/>
    <col min="11269" max="11269" width="9.140625" style="116"/>
    <col min="11270" max="11270" width="13.28515625" style="116" bestFit="1" customWidth="1"/>
    <col min="11271" max="11271" width="9.5703125" style="116" bestFit="1" customWidth="1"/>
    <col min="11272" max="11520" width="9.140625" style="116"/>
    <col min="11521" max="11521" width="43.7109375" style="116" customWidth="1"/>
    <col min="11522" max="11522" width="14.7109375" style="116" customWidth="1"/>
    <col min="11523" max="11524" width="15.28515625" style="116" customWidth="1"/>
    <col min="11525" max="11525" width="9.140625" style="116"/>
    <col min="11526" max="11526" width="13.28515625" style="116" bestFit="1" customWidth="1"/>
    <col min="11527" max="11527" width="9.5703125" style="116" bestFit="1" customWidth="1"/>
    <col min="11528" max="11776" width="9.140625" style="116"/>
    <col min="11777" max="11777" width="43.7109375" style="116" customWidth="1"/>
    <col min="11778" max="11778" width="14.7109375" style="116" customWidth="1"/>
    <col min="11779" max="11780" width="15.28515625" style="116" customWidth="1"/>
    <col min="11781" max="11781" width="9.140625" style="116"/>
    <col min="11782" max="11782" width="13.28515625" style="116" bestFit="1" customWidth="1"/>
    <col min="11783" max="11783" width="9.5703125" style="116" bestFit="1" customWidth="1"/>
    <col min="11784" max="12032" width="9.140625" style="116"/>
    <col min="12033" max="12033" width="43.7109375" style="116" customWidth="1"/>
    <col min="12034" max="12034" width="14.7109375" style="116" customWidth="1"/>
    <col min="12035" max="12036" width="15.28515625" style="116" customWidth="1"/>
    <col min="12037" max="12037" width="9.140625" style="116"/>
    <col min="12038" max="12038" width="13.28515625" style="116" bestFit="1" customWidth="1"/>
    <col min="12039" max="12039" width="9.5703125" style="116" bestFit="1" customWidth="1"/>
    <col min="12040" max="12288" width="9.140625" style="116"/>
    <col min="12289" max="12289" width="43.7109375" style="116" customWidth="1"/>
    <col min="12290" max="12290" width="14.7109375" style="116" customWidth="1"/>
    <col min="12291" max="12292" width="15.28515625" style="116" customWidth="1"/>
    <col min="12293" max="12293" width="9.140625" style="116"/>
    <col min="12294" max="12294" width="13.28515625" style="116" bestFit="1" customWidth="1"/>
    <col min="12295" max="12295" width="9.5703125" style="116" bestFit="1" customWidth="1"/>
    <col min="12296" max="12544" width="9.140625" style="116"/>
    <col min="12545" max="12545" width="43.7109375" style="116" customWidth="1"/>
    <col min="12546" max="12546" width="14.7109375" style="116" customWidth="1"/>
    <col min="12547" max="12548" width="15.28515625" style="116" customWidth="1"/>
    <col min="12549" max="12549" width="9.140625" style="116"/>
    <col min="12550" max="12550" width="13.28515625" style="116" bestFit="1" customWidth="1"/>
    <col min="12551" max="12551" width="9.5703125" style="116" bestFit="1" customWidth="1"/>
    <col min="12552" max="12800" width="9.140625" style="116"/>
    <col min="12801" max="12801" width="43.7109375" style="116" customWidth="1"/>
    <col min="12802" max="12802" width="14.7109375" style="116" customWidth="1"/>
    <col min="12803" max="12804" width="15.28515625" style="116" customWidth="1"/>
    <col min="12805" max="12805" width="9.140625" style="116"/>
    <col min="12806" max="12806" width="13.28515625" style="116" bestFit="1" customWidth="1"/>
    <col min="12807" max="12807" width="9.5703125" style="116" bestFit="1" customWidth="1"/>
    <col min="12808" max="13056" width="9.140625" style="116"/>
    <col min="13057" max="13057" width="43.7109375" style="116" customWidth="1"/>
    <col min="13058" max="13058" width="14.7109375" style="116" customWidth="1"/>
    <col min="13059" max="13060" width="15.28515625" style="116" customWidth="1"/>
    <col min="13061" max="13061" width="9.140625" style="116"/>
    <col min="13062" max="13062" width="13.28515625" style="116" bestFit="1" customWidth="1"/>
    <col min="13063" max="13063" width="9.5703125" style="116" bestFit="1" customWidth="1"/>
    <col min="13064" max="13312" width="9.140625" style="116"/>
    <col min="13313" max="13313" width="43.7109375" style="116" customWidth="1"/>
    <col min="13314" max="13314" width="14.7109375" style="116" customWidth="1"/>
    <col min="13315" max="13316" width="15.28515625" style="116" customWidth="1"/>
    <col min="13317" max="13317" width="9.140625" style="116"/>
    <col min="13318" max="13318" width="13.28515625" style="116" bestFit="1" customWidth="1"/>
    <col min="13319" max="13319" width="9.5703125" style="116" bestFit="1" customWidth="1"/>
    <col min="13320" max="13568" width="9.140625" style="116"/>
    <col min="13569" max="13569" width="43.7109375" style="116" customWidth="1"/>
    <col min="13570" max="13570" width="14.7109375" style="116" customWidth="1"/>
    <col min="13571" max="13572" width="15.28515625" style="116" customWidth="1"/>
    <col min="13573" max="13573" width="9.140625" style="116"/>
    <col min="13574" max="13574" width="13.28515625" style="116" bestFit="1" customWidth="1"/>
    <col min="13575" max="13575" width="9.5703125" style="116" bestFit="1" customWidth="1"/>
    <col min="13576" max="13824" width="9.140625" style="116"/>
    <col min="13825" max="13825" width="43.7109375" style="116" customWidth="1"/>
    <col min="13826" max="13826" width="14.7109375" style="116" customWidth="1"/>
    <col min="13827" max="13828" width="15.28515625" style="116" customWidth="1"/>
    <col min="13829" max="13829" width="9.140625" style="116"/>
    <col min="13830" max="13830" width="13.28515625" style="116" bestFit="1" customWidth="1"/>
    <col min="13831" max="13831" width="9.5703125" style="116" bestFit="1" customWidth="1"/>
    <col min="13832" max="14080" width="9.140625" style="116"/>
    <col min="14081" max="14081" width="43.7109375" style="116" customWidth="1"/>
    <col min="14082" max="14082" width="14.7109375" style="116" customWidth="1"/>
    <col min="14083" max="14084" width="15.28515625" style="116" customWidth="1"/>
    <col min="14085" max="14085" width="9.140625" style="116"/>
    <col min="14086" max="14086" width="13.28515625" style="116" bestFit="1" customWidth="1"/>
    <col min="14087" max="14087" width="9.5703125" style="116" bestFit="1" customWidth="1"/>
    <col min="14088" max="14336" width="9.140625" style="116"/>
    <col min="14337" max="14337" width="43.7109375" style="116" customWidth="1"/>
    <col min="14338" max="14338" width="14.7109375" style="116" customWidth="1"/>
    <col min="14339" max="14340" width="15.28515625" style="116" customWidth="1"/>
    <col min="14341" max="14341" width="9.140625" style="116"/>
    <col min="14342" max="14342" width="13.28515625" style="116" bestFit="1" customWidth="1"/>
    <col min="14343" max="14343" width="9.5703125" style="116" bestFit="1" customWidth="1"/>
    <col min="14344" max="14592" width="9.140625" style="116"/>
    <col min="14593" max="14593" width="43.7109375" style="116" customWidth="1"/>
    <col min="14594" max="14594" width="14.7109375" style="116" customWidth="1"/>
    <col min="14595" max="14596" width="15.28515625" style="116" customWidth="1"/>
    <col min="14597" max="14597" width="9.140625" style="116"/>
    <col min="14598" max="14598" width="13.28515625" style="116" bestFit="1" customWidth="1"/>
    <col min="14599" max="14599" width="9.5703125" style="116" bestFit="1" customWidth="1"/>
    <col min="14600" max="14848" width="9.140625" style="116"/>
    <col min="14849" max="14849" width="43.7109375" style="116" customWidth="1"/>
    <col min="14850" max="14850" width="14.7109375" style="116" customWidth="1"/>
    <col min="14851" max="14852" width="15.28515625" style="116" customWidth="1"/>
    <col min="14853" max="14853" width="9.140625" style="116"/>
    <col min="14854" max="14854" width="13.28515625" style="116" bestFit="1" customWidth="1"/>
    <col min="14855" max="14855" width="9.5703125" style="116" bestFit="1" customWidth="1"/>
    <col min="14856" max="15104" width="9.140625" style="116"/>
    <col min="15105" max="15105" width="43.7109375" style="116" customWidth="1"/>
    <col min="15106" max="15106" width="14.7109375" style="116" customWidth="1"/>
    <col min="15107" max="15108" width="15.28515625" style="116" customWidth="1"/>
    <col min="15109" max="15109" width="9.140625" style="116"/>
    <col min="15110" max="15110" width="13.28515625" style="116" bestFit="1" customWidth="1"/>
    <col min="15111" max="15111" width="9.5703125" style="116" bestFit="1" customWidth="1"/>
    <col min="15112" max="15360" width="9.140625" style="116"/>
    <col min="15361" max="15361" width="43.7109375" style="116" customWidth="1"/>
    <col min="15362" max="15362" width="14.7109375" style="116" customWidth="1"/>
    <col min="15363" max="15364" width="15.28515625" style="116" customWidth="1"/>
    <col min="15365" max="15365" width="9.140625" style="116"/>
    <col min="15366" max="15366" width="13.28515625" style="116" bestFit="1" customWidth="1"/>
    <col min="15367" max="15367" width="9.5703125" style="116" bestFit="1" customWidth="1"/>
    <col min="15368" max="15616" width="9.140625" style="116"/>
    <col min="15617" max="15617" width="43.7109375" style="116" customWidth="1"/>
    <col min="15618" max="15618" width="14.7109375" style="116" customWidth="1"/>
    <col min="15619" max="15620" width="15.28515625" style="116" customWidth="1"/>
    <col min="15621" max="15621" width="9.140625" style="116"/>
    <col min="15622" max="15622" width="13.28515625" style="116" bestFit="1" customWidth="1"/>
    <col min="15623" max="15623" width="9.5703125" style="116" bestFit="1" customWidth="1"/>
    <col min="15624" max="15872" width="9.140625" style="116"/>
    <col min="15873" max="15873" width="43.7109375" style="116" customWidth="1"/>
    <col min="15874" max="15874" width="14.7109375" style="116" customWidth="1"/>
    <col min="15875" max="15876" width="15.28515625" style="116" customWidth="1"/>
    <col min="15877" max="15877" width="9.140625" style="116"/>
    <col min="15878" max="15878" width="13.28515625" style="116" bestFit="1" customWidth="1"/>
    <col min="15879" max="15879" width="9.5703125" style="116" bestFit="1" customWidth="1"/>
    <col min="15880" max="16128" width="9.140625" style="116"/>
    <col min="16129" max="16129" width="43.7109375" style="116" customWidth="1"/>
    <col min="16130" max="16130" width="14.7109375" style="116" customWidth="1"/>
    <col min="16131" max="16132" width="15.28515625" style="116" customWidth="1"/>
    <col min="16133" max="16133" width="9.140625" style="116"/>
    <col min="16134" max="16134" width="13.28515625" style="116" bestFit="1" customWidth="1"/>
    <col min="16135" max="16135" width="9.5703125" style="116" bestFit="1" customWidth="1"/>
    <col min="16136" max="16384" width="9.140625" style="116"/>
  </cols>
  <sheetData>
    <row r="1" spans="1:7" ht="15" x14ac:dyDescent="0.25">
      <c r="A1" s="1" t="s">
        <v>0</v>
      </c>
      <c r="C1" s="117"/>
      <c r="D1" s="117" t="s">
        <v>64</v>
      </c>
    </row>
    <row r="2" spans="1:7" ht="15" x14ac:dyDescent="0.25">
      <c r="A2" s="119"/>
      <c r="B2" s="119"/>
      <c r="C2" s="119"/>
      <c r="D2" s="119"/>
    </row>
    <row r="3" spans="1:7" ht="15" x14ac:dyDescent="0.25">
      <c r="A3" s="119"/>
      <c r="B3" s="119"/>
      <c r="C3" s="119"/>
      <c r="D3" s="119"/>
    </row>
    <row r="4" spans="1:7" ht="14.25" x14ac:dyDescent="0.2">
      <c r="A4" s="308" t="s">
        <v>65</v>
      </c>
      <c r="B4" s="308"/>
      <c r="C4" s="308"/>
      <c r="D4" s="308"/>
    </row>
    <row r="5" spans="1:7" ht="15" x14ac:dyDescent="0.25">
      <c r="A5" s="309" t="s">
        <v>2</v>
      </c>
      <c r="B5" s="309"/>
      <c r="C5" s="309"/>
      <c r="D5" s="309"/>
    </row>
    <row r="7" spans="1:7" ht="16.5" thickBot="1" x14ac:dyDescent="0.3">
      <c r="A7" s="120"/>
    </row>
    <row r="8" spans="1:7" s="124" customFormat="1" ht="48.75" thickTop="1" thickBot="1" x14ac:dyDescent="0.25">
      <c r="A8" s="121" t="s">
        <v>66</v>
      </c>
      <c r="B8" s="122" t="s">
        <v>14</v>
      </c>
      <c r="C8" s="122" t="s">
        <v>76</v>
      </c>
      <c r="D8" s="123" t="s">
        <v>16</v>
      </c>
      <c r="F8" s="125"/>
    </row>
    <row r="9" spans="1:7" s="124" customFormat="1" ht="16.5" thickTop="1" x14ac:dyDescent="0.25">
      <c r="A9" s="126" t="s">
        <v>67</v>
      </c>
      <c r="B9" s="127"/>
      <c r="C9" s="127"/>
      <c r="D9" s="128"/>
      <c r="F9" s="125"/>
    </row>
    <row r="10" spans="1:7" s="124" customFormat="1" ht="15.75" x14ac:dyDescent="0.25">
      <c r="A10" s="129" t="s">
        <v>68</v>
      </c>
      <c r="B10" s="130">
        <v>7840271</v>
      </c>
      <c r="C10" s="130">
        <f>SUM(C11:C15)</f>
        <v>-524587.66907842318</v>
      </c>
      <c r="D10" s="131">
        <f>SUM(B10:C10)</f>
        <v>7315683.3309215773</v>
      </c>
      <c r="F10" s="125"/>
    </row>
    <row r="11" spans="1:7" s="124" customFormat="1" ht="30.75" customHeight="1" x14ac:dyDescent="0.25">
      <c r="A11" s="132" t="s">
        <v>69</v>
      </c>
      <c r="B11" s="133"/>
      <c r="C11" s="133">
        <v>-687935</v>
      </c>
      <c r="D11" s="134"/>
      <c r="F11" s="125"/>
    </row>
    <row r="12" spans="1:7" s="124" customFormat="1" ht="15" x14ac:dyDescent="0.25">
      <c r="A12" s="132" t="s">
        <v>70</v>
      </c>
      <c r="B12" s="133"/>
      <c r="C12" s="133">
        <v>2840814.3309215768</v>
      </c>
      <c r="D12" s="134"/>
      <c r="F12" s="125"/>
      <c r="G12" s="135"/>
    </row>
    <row r="13" spans="1:7" s="124" customFormat="1" ht="15" x14ac:dyDescent="0.25">
      <c r="A13" s="132" t="s">
        <v>71</v>
      </c>
      <c r="B13" s="133"/>
      <c r="C13" s="133">
        <v>-2400000</v>
      </c>
      <c r="D13" s="134"/>
      <c r="F13" s="125"/>
      <c r="G13" s="135"/>
    </row>
    <row r="14" spans="1:7" s="124" customFormat="1" ht="45" x14ac:dyDescent="0.25">
      <c r="A14" s="132" t="s">
        <v>72</v>
      </c>
      <c r="B14" s="133"/>
      <c r="C14" s="133">
        <v>647692</v>
      </c>
      <c r="D14" s="134"/>
      <c r="F14" s="125"/>
    </row>
    <row r="15" spans="1:7" s="124" customFormat="1" ht="15" x14ac:dyDescent="0.25">
      <c r="A15" s="132" t="s">
        <v>73</v>
      </c>
      <c r="B15" s="133"/>
      <c r="C15" s="133">
        <v>-925159</v>
      </c>
      <c r="D15" s="134"/>
      <c r="F15" s="125"/>
      <c r="G15" s="135"/>
    </row>
    <row r="16" spans="1:7" s="124" customFormat="1" ht="15.75" x14ac:dyDescent="0.25">
      <c r="A16" s="129" t="s">
        <v>74</v>
      </c>
      <c r="B16" s="130">
        <v>4361373</v>
      </c>
      <c r="C16" s="130">
        <f>SUM(C17:C21)</f>
        <v>-1038147.3309215771</v>
      </c>
      <c r="D16" s="131">
        <f>SUM(B16:C16)</f>
        <v>3323225.6690784227</v>
      </c>
      <c r="F16" s="125"/>
      <c r="G16" s="135"/>
    </row>
    <row r="17" spans="1:6" s="124" customFormat="1" ht="33.75" customHeight="1" x14ac:dyDescent="0.25">
      <c r="A17" s="132" t="s">
        <v>69</v>
      </c>
      <c r="B17" s="133"/>
      <c r="C17" s="133">
        <v>-349902</v>
      </c>
      <c r="D17" s="134"/>
      <c r="F17" s="125"/>
    </row>
    <row r="18" spans="1:6" s="124" customFormat="1" ht="15" x14ac:dyDescent="0.25">
      <c r="A18" s="132" t="s">
        <v>70</v>
      </c>
      <c r="B18" s="133"/>
      <c r="C18" s="133">
        <v>1444911.6690784229</v>
      </c>
      <c r="D18" s="134"/>
      <c r="F18" s="125"/>
    </row>
    <row r="19" spans="1:6" s="124" customFormat="1" ht="15" x14ac:dyDescent="0.25">
      <c r="A19" s="132" t="s">
        <v>71</v>
      </c>
      <c r="B19" s="133"/>
      <c r="C19" s="133">
        <v>-480000</v>
      </c>
      <c r="D19" s="134"/>
      <c r="F19" s="125"/>
    </row>
    <row r="20" spans="1:6" s="124" customFormat="1" ht="45" x14ac:dyDescent="0.25">
      <c r="A20" s="132" t="s">
        <v>72</v>
      </c>
      <c r="B20" s="133"/>
      <c r="C20" s="133">
        <v>-647692</v>
      </c>
      <c r="D20" s="134"/>
      <c r="F20" s="125"/>
    </row>
    <row r="21" spans="1:6" s="124" customFormat="1" ht="15.75" thickBot="1" x14ac:dyDescent="0.3">
      <c r="A21" s="132" t="s">
        <v>73</v>
      </c>
      <c r="B21" s="136"/>
      <c r="C21" s="136">
        <v>-1005465</v>
      </c>
      <c r="D21" s="137"/>
      <c r="F21" s="125"/>
    </row>
    <row r="22" spans="1:6" ht="17.25" thickTop="1" thickBot="1" x14ac:dyDescent="0.3">
      <c r="A22" s="138" t="s">
        <v>75</v>
      </c>
      <c r="B22" s="139">
        <f>+B16+B10</f>
        <v>12201644</v>
      </c>
      <c r="C22" s="139">
        <f>+C16+C10</f>
        <v>-1562735.0000000002</v>
      </c>
      <c r="D22" s="140">
        <f>+D16+D10</f>
        <v>10638909</v>
      </c>
    </row>
    <row r="23" spans="1:6" ht="13.5" thickTop="1" x14ac:dyDescent="0.2"/>
  </sheetData>
  <mergeCells count="2">
    <mergeCell ref="A4:D4"/>
    <mergeCell ref="A5:D5"/>
  </mergeCell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Y30" sqref="Y30"/>
    </sheetView>
  </sheetViews>
  <sheetFormatPr defaultColWidth="9.140625" defaultRowHeight="12.75" x14ac:dyDescent="0.2"/>
  <cols>
    <col min="1" max="1" width="4.42578125" style="146" customWidth="1"/>
    <col min="2" max="2" width="43.140625" style="144" customWidth="1"/>
    <col min="3" max="3" width="12.7109375" style="146" customWidth="1"/>
    <col min="4" max="4" width="14.28515625" style="146" customWidth="1"/>
    <col min="5" max="5" width="12.85546875" style="146" customWidth="1"/>
    <col min="6" max="6" width="8" style="146" customWidth="1"/>
    <col min="7" max="7" width="4.42578125" style="146" customWidth="1"/>
    <col min="8" max="8" width="51.5703125" style="144" customWidth="1"/>
    <col min="9" max="10" width="12.28515625" style="144" customWidth="1"/>
    <col min="11" max="11" width="12.42578125" style="144" customWidth="1"/>
    <col min="12" max="12" width="7.5703125" style="144" customWidth="1"/>
    <col min="13" max="257" width="9.140625" style="144"/>
    <col min="258" max="258" width="4.42578125" style="144" customWidth="1"/>
    <col min="259" max="259" width="55.140625" style="144" customWidth="1"/>
    <col min="260" max="260" width="15.28515625" style="144" customWidth="1"/>
    <col min="261" max="261" width="14.28515625" style="144" customWidth="1"/>
    <col min="262" max="262" width="14.42578125" style="144" customWidth="1"/>
    <col min="263" max="263" width="4.42578125" style="144" customWidth="1"/>
    <col min="264" max="264" width="61.28515625" style="144" bestFit="1" customWidth="1"/>
    <col min="265" max="267" width="15.28515625" style="144" customWidth="1"/>
    <col min="268" max="513" width="9.140625" style="144"/>
    <col min="514" max="514" width="4.42578125" style="144" customWidth="1"/>
    <col min="515" max="515" width="55.140625" style="144" customWidth="1"/>
    <col min="516" max="516" width="15.28515625" style="144" customWidth="1"/>
    <col min="517" max="517" width="14.28515625" style="144" customWidth="1"/>
    <col min="518" max="518" width="14.42578125" style="144" customWidth="1"/>
    <col min="519" max="519" width="4.42578125" style="144" customWidth="1"/>
    <col min="520" max="520" width="61.28515625" style="144" bestFit="1" customWidth="1"/>
    <col min="521" max="523" width="15.28515625" style="144" customWidth="1"/>
    <col min="524" max="769" width="9.140625" style="144"/>
    <col min="770" max="770" width="4.42578125" style="144" customWidth="1"/>
    <col min="771" max="771" width="55.140625" style="144" customWidth="1"/>
    <col min="772" max="772" width="15.28515625" style="144" customWidth="1"/>
    <col min="773" max="773" width="14.28515625" style="144" customWidth="1"/>
    <col min="774" max="774" width="14.42578125" style="144" customWidth="1"/>
    <col min="775" max="775" width="4.42578125" style="144" customWidth="1"/>
    <col min="776" max="776" width="61.28515625" style="144" bestFit="1" customWidth="1"/>
    <col min="777" max="779" width="15.28515625" style="144" customWidth="1"/>
    <col min="780" max="1025" width="9.140625" style="144"/>
    <col min="1026" max="1026" width="4.42578125" style="144" customWidth="1"/>
    <col min="1027" max="1027" width="55.140625" style="144" customWidth="1"/>
    <col min="1028" max="1028" width="15.28515625" style="144" customWidth="1"/>
    <col min="1029" max="1029" width="14.28515625" style="144" customWidth="1"/>
    <col min="1030" max="1030" width="14.42578125" style="144" customWidth="1"/>
    <col min="1031" max="1031" width="4.42578125" style="144" customWidth="1"/>
    <col min="1032" max="1032" width="61.28515625" style="144" bestFit="1" customWidth="1"/>
    <col min="1033" max="1035" width="15.28515625" style="144" customWidth="1"/>
    <col min="1036" max="1281" width="9.140625" style="144"/>
    <col min="1282" max="1282" width="4.42578125" style="144" customWidth="1"/>
    <col min="1283" max="1283" width="55.140625" style="144" customWidth="1"/>
    <col min="1284" max="1284" width="15.28515625" style="144" customWidth="1"/>
    <col min="1285" max="1285" width="14.28515625" style="144" customWidth="1"/>
    <col min="1286" max="1286" width="14.42578125" style="144" customWidth="1"/>
    <col min="1287" max="1287" width="4.42578125" style="144" customWidth="1"/>
    <col min="1288" max="1288" width="61.28515625" style="144" bestFit="1" customWidth="1"/>
    <col min="1289" max="1291" width="15.28515625" style="144" customWidth="1"/>
    <col min="1292" max="1537" width="9.140625" style="144"/>
    <col min="1538" max="1538" width="4.42578125" style="144" customWidth="1"/>
    <col min="1539" max="1539" width="55.140625" style="144" customWidth="1"/>
    <col min="1540" max="1540" width="15.28515625" style="144" customWidth="1"/>
    <col min="1541" max="1541" width="14.28515625" style="144" customWidth="1"/>
    <col min="1542" max="1542" width="14.42578125" style="144" customWidth="1"/>
    <col min="1543" max="1543" width="4.42578125" style="144" customWidth="1"/>
    <col min="1544" max="1544" width="61.28515625" style="144" bestFit="1" customWidth="1"/>
    <col min="1545" max="1547" width="15.28515625" style="144" customWidth="1"/>
    <col min="1548" max="1793" width="9.140625" style="144"/>
    <col min="1794" max="1794" width="4.42578125" style="144" customWidth="1"/>
    <col min="1795" max="1795" width="55.140625" style="144" customWidth="1"/>
    <col min="1796" max="1796" width="15.28515625" style="144" customWidth="1"/>
    <col min="1797" max="1797" width="14.28515625" style="144" customWidth="1"/>
    <col min="1798" max="1798" width="14.42578125" style="144" customWidth="1"/>
    <col min="1799" max="1799" width="4.42578125" style="144" customWidth="1"/>
    <col min="1800" max="1800" width="61.28515625" style="144" bestFit="1" customWidth="1"/>
    <col min="1801" max="1803" width="15.28515625" style="144" customWidth="1"/>
    <col min="1804" max="2049" width="9.140625" style="144"/>
    <col min="2050" max="2050" width="4.42578125" style="144" customWidth="1"/>
    <col min="2051" max="2051" width="55.140625" style="144" customWidth="1"/>
    <col min="2052" max="2052" width="15.28515625" style="144" customWidth="1"/>
    <col min="2053" max="2053" width="14.28515625" style="144" customWidth="1"/>
    <col min="2054" max="2054" width="14.42578125" style="144" customWidth="1"/>
    <col min="2055" max="2055" width="4.42578125" style="144" customWidth="1"/>
    <col min="2056" max="2056" width="61.28515625" style="144" bestFit="1" customWidth="1"/>
    <col min="2057" max="2059" width="15.28515625" style="144" customWidth="1"/>
    <col min="2060" max="2305" width="9.140625" style="144"/>
    <col min="2306" max="2306" width="4.42578125" style="144" customWidth="1"/>
    <col min="2307" max="2307" width="55.140625" style="144" customWidth="1"/>
    <col min="2308" max="2308" width="15.28515625" style="144" customWidth="1"/>
    <col min="2309" max="2309" width="14.28515625" style="144" customWidth="1"/>
    <col min="2310" max="2310" width="14.42578125" style="144" customWidth="1"/>
    <col min="2311" max="2311" width="4.42578125" style="144" customWidth="1"/>
    <col min="2312" max="2312" width="61.28515625" style="144" bestFit="1" customWidth="1"/>
    <col min="2313" max="2315" width="15.28515625" style="144" customWidth="1"/>
    <col min="2316" max="2561" width="9.140625" style="144"/>
    <col min="2562" max="2562" width="4.42578125" style="144" customWidth="1"/>
    <col min="2563" max="2563" width="55.140625" style="144" customWidth="1"/>
    <col min="2564" max="2564" width="15.28515625" style="144" customWidth="1"/>
    <col min="2565" max="2565" width="14.28515625" style="144" customWidth="1"/>
    <col min="2566" max="2566" width="14.42578125" style="144" customWidth="1"/>
    <col min="2567" max="2567" width="4.42578125" style="144" customWidth="1"/>
    <col min="2568" max="2568" width="61.28515625" style="144" bestFit="1" customWidth="1"/>
    <col min="2569" max="2571" width="15.28515625" style="144" customWidth="1"/>
    <col min="2572" max="2817" width="9.140625" style="144"/>
    <col min="2818" max="2818" width="4.42578125" style="144" customWidth="1"/>
    <col min="2819" max="2819" width="55.140625" style="144" customWidth="1"/>
    <col min="2820" max="2820" width="15.28515625" style="144" customWidth="1"/>
    <col min="2821" max="2821" width="14.28515625" style="144" customWidth="1"/>
    <col min="2822" max="2822" width="14.42578125" style="144" customWidth="1"/>
    <col min="2823" max="2823" width="4.42578125" style="144" customWidth="1"/>
    <col min="2824" max="2824" width="61.28515625" style="144" bestFit="1" customWidth="1"/>
    <col min="2825" max="2827" width="15.28515625" style="144" customWidth="1"/>
    <col min="2828" max="3073" width="9.140625" style="144"/>
    <col min="3074" max="3074" width="4.42578125" style="144" customWidth="1"/>
    <col min="3075" max="3075" width="55.140625" style="144" customWidth="1"/>
    <col min="3076" max="3076" width="15.28515625" style="144" customWidth="1"/>
    <col min="3077" max="3077" width="14.28515625" style="144" customWidth="1"/>
    <col min="3078" max="3078" width="14.42578125" style="144" customWidth="1"/>
    <col min="3079" max="3079" width="4.42578125" style="144" customWidth="1"/>
    <col min="3080" max="3080" width="61.28515625" style="144" bestFit="1" customWidth="1"/>
    <col min="3081" max="3083" width="15.28515625" style="144" customWidth="1"/>
    <col min="3084" max="3329" width="9.140625" style="144"/>
    <col min="3330" max="3330" width="4.42578125" style="144" customWidth="1"/>
    <col min="3331" max="3331" width="55.140625" style="144" customWidth="1"/>
    <col min="3332" max="3332" width="15.28515625" style="144" customWidth="1"/>
    <col min="3333" max="3333" width="14.28515625" style="144" customWidth="1"/>
    <col min="3334" max="3334" width="14.42578125" style="144" customWidth="1"/>
    <col min="3335" max="3335" width="4.42578125" style="144" customWidth="1"/>
    <col min="3336" max="3336" width="61.28515625" style="144" bestFit="1" customWidth="1"/>
    <col min="3337" max="3339" width="15.28515625" style="144" customWidth="1"/>
    <col min="3340" max="3585" width="9.140625" style="144"/>
    <col min="3586" max="3586" width="4.42578125" style="144" customWidth="1"/>
    <col min="3587" max="3587" width="55.140625" style="144" customWidth="1"/>
    <col min="3588" max="3588" width="15.28515625" style="144" customWidth="1"/>
    <col min="3589" max="3589" width="14.28515625" style="144" customWidth="1"/>
    <col min="3590" max="3590" width="14.42578125" style="144" customWidth="1"/>
    <col min="3591" max="3591" width="4.42578125" style="144" customWidth="1"/>
    <col min="3592" max="3592" width="61.28515625" style="144" bestFit="1" customWidth="1"/>
    <col min="3593" max="3595" width="15.28515625" style="144" customWidth="1"/>
    <col min="3596" max="3841" width="9.140625" style="144"/>
    <col min="3842" max="3842" width="4.42578125" style="144" customWidth="1"/>
    <col min="3843" max="3843" width="55.140625" style="144" customWidth="1"/>
    <col min="3844" max="3844" width="15.28515625" style="144" customWidth="1"/>
    <col min="3845" max="3845" width="14.28515625" style="144" customWidth="1"/>
    <col min="3846" max="3846" width="14.42578125" style="144" customWidth="1"/>
    <col min="3847" max="3847" width="4.42578125" style="144" customWidth="1"/>
    <col min="3848" max="3848" width="61.28515625" style="144" bestFit="1" customWidth="1"/>
    <col min="3849" max="3851" width="15.28515625" style="144" customWidth="1"/>
    <col min="3852" max="4097" width="9.140625" style="144"/>
    <col min="4098" max="4098" width="4.42578125" style="144" customWidth="1"/>
    <col min="4099" max="4099" width="55.140625" style="144" customWidth="1"/>
    <col min="4100" max="4100" width="15.28515625" style="144" customWidth="1"/>
    <col min="4101" max="4101" width="14.28515625" style="144" customWidth="1"/>
    <col min="4102" max="4102" width="14.42578125" style="144" customWidth="1"/>
    <col min="4103" max="4103" width="4.42578125" style="144" customWidth="1"/>
    <col min="4104" max="4104" width="61.28515625" style="144" bestFit="1" customWidth="1"/>
    <col min="4105" max="4107" width="15.28515625" style="144" customWidth="1"/>
    <col min="4108" max="4353" width="9.140625" style="144"/>
    <col min="4354" max="4354" width="4.42578125" style="144" customWidth="1"/>
    <col min="4355" max="4355" width="55.140625" style="144" customWidth="1"/>
    <col min="4356" max="4356" width="15.28515625" style="144" customWidth="1"/>
    <col min="4357" max="4357" width="14.28515625" style="144" customWidth="1"/>
    <col min="4358" max="4358" width="14.42578125" style="144" customWidth="1"/>
    <col min="4359" max="4359" width="4.42578125" style="144" customWidth="1"/>
    <col min="4360" max="4360" width="61.28515625" style="144" bestFit="1" customWidth="1"/>
    <col min="4361" max="4363" width="15.28515625" style="144" customWidth="1"/>
    <col min="4364" max="4609" width="9.140625" style="144"/>
    <col min="4610" max="4610" width="4.42578125" style="144" customWidth="1"/>
    <col min="4611" max="4611" width="55.140625" style="144" customWidth="1"/>
    <col min="4612" max="4612" width="15.28515625" style="144" customWidth="1"/>
    <col min="4613" max="4613" width="14.28515625" style="144" customWidth="1"/>
    <col min="4614" max="4614" width="14.42578125" style="144" customWidth="1"/>
    <col min="4615" max="4615" width="4.42578125" style="144" customWidth="1"/>
    <col min="4616" max="4616" width="61.28515625" style="144" bestFit="1" customWidth="1"/>
    <col min="4617" max="4619" width="15.28515625" style="144" customWidth="1"/>
    <col min="4620" max="4865" width="9.140625" style="144"/>
    <col min="4866" max="4866" width="4.42578125" style="144" customWidth="1"/>
    <col min="4867" max="4867" width="55.140625" style="144" customWidth="1"/>
    <col min="4868" max="4868" width="15.28515625" style="144" customWidth="1"/>
    <col min="4869" max="4869" width="14.28515625" style="144" customWidth="1"/>
    <col min="4870" max="4870" width="14.42578125" style="144" customWidth="1"/>
    <col min="4871" max="4871" width="4.42578125" style="144" customWidth="1"/>
    <col min="4872" max="4872" width="61.28515625" style="144" bestFit="1" customWidth="1"/>
    <col min="4873" max="4875" width="15.28515625" style="144" customWidth="1"/>
    <col min="4876" max="5121" width="9.140625" style="144"/>
    <col min="5122" max="5122" width="4.42578125" style="144" customWidth="1"/>
    <col min="5123" max="5123" width="55.140625" style="144" customWidth="1"/>
    <col min="5124" max="5124" width="15.28515625" style="144" customWidth="1"/>
    <col min="5125" max="5125" width="14.28515625" style="144" customWidth="1"/>
    <col min="5126" max="5126" width="14.42578125" style="144" customWidth="1"/>
    <col min="5127" max="5127" width="4.42578125" style="144" customWidth="1"/>
    <col min="5128" max="5128" width="61.28515625" style="144" bestFit="1" customWidth="1"/>
    <col min="5129" max="5131" width="15.28515625" style="144" customWidth="1"/>
    <col min="5132" max="5377" width="9.140625" style="144"/>
    <col min="5378" max="5378" width="4.42578125" style="144" customWidth="1"/>
    <col min="5379" max="5379" width="55.140625" style="144" customWidth="1"/>
    <col min="5380" max="5380" width="15.28515625" style="144" customWidth="1"/>
    <col min="5381" max="5381" width="14.28515625" style="144" customWidth="1"/>
    <col min="5382" max="5382" width="14.42578125" style="144" customWidth="1"/>
    <col min="5383" max="5383" width="4.42578125" style="144" customWidth="1"/>
    <col min="5384" max="5384" width="61.28515625" style="144" bestFit="1" customWidth="1"/>
    <col min="5385" max="5387" width="15.28515625" style="144" customWidth="1"/>
    <col min="5388" max="5633" width="9.140625" style="144"/>
    <col min="5634" max="5634" width="4.42578125" style="144" customWidth="1"/>
    <col min="5635" max="5635" width="55.140625" style="144" customWidth="1"/>
    <col min="5636" max="5636" width="15.28515625" style="144" customWidth="1"/>
    <col min="5637" max="5637" width="14.28515625" style="144" customWidth="1"/>
    <col min="5638" max="5638" width="14.42578125" style="144" customWidth="1"/>
    <col min="5639" max="5639" width="4.42578125" style="144" customWidth="1"/>
    <col min="5640" max="5640" width="61.28515625" style="144" bestFit="1" customWidth="1"/>
    <col min="5641" max="5643" width="15.28515625" style="144" customWidth="1"/>
    <col min="5644" max="5889" width="9.140625" style="144"/>
    <col min="5890" max="5890" width="4.42578125" style="144" customWidth="1"/>
    <col min="5891" max="5891" width="55.140625" style="144" customWidth="1"/>
    <col min="5892" max="5892" width="15.28515625" style="144" customWidth="1"/>
    <col min="5893" max="5893" width="14.28515625" style="144" customWidth="1"/>
    <col min="5894" max="5894" width="14.42578125" style="144" customWidth="1"/>
    <col min="5895" max="5895" width="4.42578125" style="144" customWidth="1"/>
    <col min="5896" max="5896" width="61.28515625" style="144" bestFit="1" customWidth="1"/>
    <col min="5897" max="5899" width="15.28515625" style="144" customWidth="1"/>
    <col min="5900" max="6145" width="9.140625" style="144"/>
    <col min="6146" max="6146" width="4.42578125" style="144" customWidth="1"/>
    <col min="6147" max="6147" width="55.140625" style="144" customWidth="1"/>
    <col min="6148" max="6148" width="15.28515625" style="144" customWidth="1"/>
    <col min="6149" max="6149" width="14.28515625" style="144" customWidth="1"/>
    <col min="6150" max="6150" width="14.42578125" style="144" customWidth="1"/>
    <col min="6151" max="6151" width="4.42578125" style="144" customWidth="1"/>
    <col min="6152" max="6152" width="61.28515625" style="144" bestFit="1" customWidth="1"/>
    <col min="6153" max="6155" width="15.28515625" style="144" customWidth="1"/>
    <col min="6156" max="6401" width="9.140625" style="144"/>
    <col min="6402" max="6402" width="4.42578125" style="144" customWidth="1"/>
    <col min="6403" max="6403" width="55.140625" style="144" customWidth="1"/>
    <col min="6404" max="6404" width="15.28515625" style="144" customWidth="1"/>
    <col min="6405" max="6405" width="14.28515625" style="144" customWidth="1"/>
    <col min="6406" max="6406" width="14.42578125" style="144" customWidth="1"/>
    <col min="6407" max="6407" width="4.42578125" style="144" customWidth="1"/>
    <col min="6408" max="6408" width="61.28515625" style="144" bestFit="1" customWidth="1"/>
    <col min="6409" max="6411" width="15.28515625" style="144" customWidth="1"/>
    <col min="6412" max="6657" width="9.140625" style="144"/>
    <col min="6658" max="6658" width="4.42578125" style="144" customWidth="1"/>
    <col min="6659" max="6659" width="55.140625" style="144" customWidth="1"/>
    <col min="6660" max="6660" width="15.28515625" style="144" customWidth="1"/>
    <col min="6661" max="6661" width="14.28515625" style="144" customWidth="1"/>
    <col min="6662" max="6662" width="14.42578125" style="144" customWidth="1"/>
    <col min="6663" max="6663" width="4.42578125" style="144" customWidth="1"/>
    <col min="6664" max="6664" width="61.28515625" style="144" bestFit="1" customWidth="1"/>
    <col min="6665" max="6667" width="15.28515625" style="144" customWidth="1"/>
    <col min="6668" max="6913" width="9.140625" style="144"/>
    <col min="6914" max="6914" width="4.42578125" style="144" customWidth="1"/>
    <col min="6915" max="6915" width="55.140625" style="144" customWidth="1"/>
    <col min="6916" max="6916" width="15.28515625" style="144" customWidth="1"/>
    <col min="6917" max="6917" width="14.28515625" style="144" customWidth="1"/>
    <col min="6918" max="6918" width="14.42578125" style="144" customWidth="1"/>
    <col min="6919" max="6919" width="4.42578125" style="144" customWidth="1"/>
    <col min="6920" max="6920" width="61.28515625" style="144" bestFit="1" customWidth="1"/>
    <col min="6921" max="6923" width="15.28515625" style="144" customWidth="1"/>
    <col min="6924" max="7169" width="9.140625" style="144"/>
    <col min="7170" max="7170" width="4.42578125" style="144" customWidth="1"/>
    <col min="7171" max="7171" width="55.140625" style="144" customWidth="1"/>
    <col min="7172" max="7172" width="15.28515625" style="144" customWidth="1"/>
    <col min="7173" max="7173" width="14.28515625" style="144" customWidth="1"/>
    <col min="7174" max="7174" width="14.42578125" style="144" customWidth="1"/>
    <col min="7175" max="7175" width="4.42578125" style="144" customWidth="1"/>
    <col min="7176" max="7176" width="61.28515625" style="144" bestFit="1" customWidth="1"/>
    <col min="7177" max="7179" width="15.28515625" style="144" customWidth="1"/>
    <col min="7180" max="7425" width="9.140625" style="144"/>
    <col min="7426" max="7426" width="4.42578125" style="144" customWidth="1"/>
    <col min="7427" max="7427" width="55.140625" style="144" customWidth="1"/>
    <col min="7428" max="7428" width="15.28515625" style="144" customWidth="1"/>
    <col min="7429" max="7429" width="14.28515625" style="144" customWidth="1"/>
    <col min="7430" max="7430" width="14.42578125" style="144" customWidth="1"/>
    <col min="7431" max="7431" width="4.42578125" style="144" customWidth="1"/>
    <col min="7432" max="7432" width="61.28515625" style="144" bestFit="1" customWidth="1"/>
    <col min="7433" max="7435" width="15.28515625" style="144" customWidth="1"/>
    <col min="7436" max="7681" width="9.140625" style="144"/>
    <col min="7682" max="7682" width="4.42578125" style="144" customWidth="1"/>
    <col min="7683" max="7683" width="55.140625" style="144" customWidth="1"/>
    <col min="7684" max="7684" width="15.28515625" style="144" customWidth="1"/>
    <col min="7685" max="7685" width="14.28515625" style="144" customWidth="1"/>
    <col min="7686" max="7686" width="14.42578125" style="144" customWidth="1"/>
    <col min="7687" max="7687" width="4.42578125" style="144" customWidth="1"/>
    <col min="7688" max="7688" width="61.28515625" style="144" bestFit="1" customWidth="1"/>
    <col min="7689" max="7691" width="15.28515625" style="144" customWidth="1"/>
    <col min="7692" max="7937" width="9.140625" style="144"/>
    <col min="7938" max="7938" width="4.42578125" style="144" customWidth="1"/>
    <col min="7939" max="7939" width="55.140625" style="144" customWidth="1"/>
    <col min="7940" max="7940" width="15.28515625" style="144" customWidth="1"/>
    <col min="7941" max="7941" width="14.28515625" style="144" customWidth="1"/>
    <col min="7942" max="7942" width="14.42578125" style="144" customWidth="1"/>
    <col min="7943" max="7943" width="4.42578125" style="144" customWidth="1"/>
    <col min="7944" max="7944" width="61.28515625" style="144" bestFit="1" customWidth="1"/>
    <col min="7945" max="7947" width="15.28515625" style="144" customWidth="1"/>
    <col min="7948" max="8193" width="9.140625" style="144"/>
    <col min="8194" max="8194" width="4.42578125" style="144" customWidth="1"/>
    <col min="8195" max="8195" width="55.140625" style="144" customWidth="1"/>
    <col min="8196" max="8196" width="15.28515625" style="144" customWidth="1"/>
    <col min="8197" max="8197" width="14.28515625" style="144" customWidth="1"/>
    <col min="8198" max="8198" width="14.42578125" style="144" customWidth="1"/>
    <col min="8199" max="8199" width="4.42578125" style="144" customWidth="1"/>
    <col min="8200" max="8200" width="61.28515625" style="144" bestFit="1" customWidth="1"/>
    <col min="8201" max="8203" width="15.28515625" style="144" customWidth="1"/>
    <col min="8204" max="8449" width="9.140625" style="144"/>
    <col min="8450" max="8450" width="4.42578125" style="144" customWidth="1"/>
    <col min="8451" max="8451" width="55.140625" style="144" customWidth="1"/>
    <col min="8452" max="8452" width="15.28515625" style="144" customWidth="1"/>
    <col min="8453" max="8453" width="14.28515625" style="144" customWidth="1"/>
    <col min="8454" max="8454" width="14.42578125" style="144" customWidth="1"/>
    <col min="8455" max="8455" width="4.42578125" style="144" customWidth="1"/>
    <col min="8456" max="8456" width="61.28515625" style="144" bestFit="1" customWidth="1"/>
    <col min="8457" max="8459" width="15.28515625" style="144" customWidth="1"/>
    <col min="8460" max="8705" width="9.140625" style="144"/>
    <col min="8706" max="8706" width="4.42578125" style="144" customWidth="1"/>
    <col min="8707" max="8707" width="55.140625" style="144" customWidth="1"/>
    <col min="8708" max="8708" width="15.28515625" style="144" customWidth="1"/>
    <col min="8709" max="8709" width="14.28515625" style="144" customWidth="1"/>
    <col min="8710" max="8710" width="14.42578125" style="144" customWidth="1"/>
    <col min="8711" max="8711" width="4.42578125" style="144" customWidth="1"/>
    <col min="8712" max="8712" width="61.28515625" style="144" bestFit="1" customWidth="1"/>
    <col min="8713" max="8715" width="15.28515625" style="144" customWidth="1"/>
    <col min="8716" max="8961" width="9.140625" style="144"/>
    <col min="8962" max="8962" width="4.42578125" style="144" customWidth="1"/>
    <col min="8963" max="8963" width="55.140625" style="144" customWidth="1"/>
    <col min="8964" max="8964" width="15.28515625" style="144" customWidth="1"/>
    <col min="8965" max="8965" width="14.28515625" style="144" customWidth="1"/>
    <col min="8966" max="8966" width="14.42578125" style="144" customWidth="1"/>
    <col min="8967" max="8967" width="4.42578125" style="144" customWidth="1"/>
    <col min="8968" max="8968" width="61.28515625" style="144" bestFit="1" customWidth="1"/>
    <col min="8969" max="8971" width="15.28515625" style="144" customWidth="1"/>
    <col min="8972" max="9217" width="9.140625" style="144"/>
    <col min="9218" max="9218" width="4.42578125" style="144" customWidth="1"/>
    <col min="9219" max="9219" width="55.140625" style="144" customWidth="1"/>
    <col min="9220" max="9220" width="15.28515625" style="144" customWidth="1"/>
    <col min="9221" max="9221" width="14.28515625" style="144" customWidth="1"/>
    <col min="9222" max="9222" width="14.42578125" style="144" customWidth="1"/>
    <col min="9223" max="9223" width="4.42578125" style="144" customWidth="1"/>
    <col min="9224" max="9224" width="61.28515625" style="144" bestFit="1" customWidth="1"/>
    <col min="9225" max="9227" width="15.28515625" style="144" customWidth="1"/>
    <col min="9228" max="9473" width="9.140625" style="144"/>
    <col min="9474" max="9474" width="4.42578125" style="144" customWidth="1"/>
    <col min="9475" max="9475" width="55.140625" style="144" customWidth="1"/>
    <col min="9476" max="9476" width="15.28515625" style="144" customWidth="1"/>
    <col min="9477" max="9477" width="14.28515625" style="144" customWidth="1"/>
    <col min="9478" max="9478" width="14.42578125" style="144" customWidth="1"/>
    <col min="9479" max="9479" width="4.42578125" style="144" customWidth="1"/>
    <col min="9480" max="9480" width="61.28515625" style="144" bestFit="1" customWidth="1"/>
    <col min="9481" max="9483" width="15.28515625" style="144" customWidth="1"/>
    <col min="9484" max="9729" width="9.140625" style="144"/>
    <col min="9730" max="9730" width="4.42578125" style="144" customWidth="1"/>
    <col min="9731" max="9731" width="55.140625" style="144" customWidth="1"/>
    <col min="9732" max="9732" width="15.28515625" style="144" customWidth="1"/>
    <col min="9733" max="9733" width="14.28515625" style="144" customWidth="1"/>
    <col min="9734" max="9734" width="14.42578125" style="144" customWidth="1"/>
    <col min="9735" max="9735" width="4.42578125" style="144" customWidth="1"/>
    <col min="9736" max="9736" width="61.28515625" style="144" bestFit="1" customWidth="1"/>
    <col min="9737" max="9739" width="15.28515625" style="144" customWidth="1"/>
    <col min="9740" max="9985" width="9.140625" style="144"/>
    <col min="9986" max="9986" width="4.42578125" style="144" customWidth="1"/>
    <col min="9987" max="9987" width="55.140625" style="144" customWidth="1"/>
    <col min="9988" max="9988" width="15.28515625" style="144" customWidth="1"/>
    <col min="9989" max="9989" width="14.28515625" style="144" customWidth="1"/>
    <col min="9990" max="9990" width="14.42578125" style="144" customWidth="1"/>
    <col min="9991" max="9991" width="4.42578125" style="144" customWidth="1"/>
    <col min="9992" max="9992" width="61.28515625" style="144" bestFit="1" customWidth="1"/>
    <col min="9993" max="9995" width="15.28515625" style="144" customWidth="1"/>
    <col min="9996" max="10241" width="9.140625" style="144"/>
    <col min="10242" max="10242" width="4.42578125" style="144" customWidth="1"/>
    <col min="10243" max="10243" width="55.140625" style="144" customWidth="1"/>
    <col min="10244" max="10244" width="15.28515625" style="144" customWidth="1"/>
    <col min="10245" max="10245" width="14.28515625" style="144" customWidth="1"/>
    <col min="10246" max="10246" width="14.42578125" style="144" customWidth="1"/>
    <col min="10247" max="10247" width="4.42578125" style="144" customWidth="1"/>
    <col min="10248" max="10248" width="61.28515625" style="144" bestFit="1" customWidth="1"/>
    <col min="10249" max="10251" width="15.28515625" style="144" customWidth="1"/>
    <col min="10252" max="10497" width="9.140625" style="144"/>
    <col min="10498" max="10498" width="4.42578125" style="144" customWidth="1"/>
    <col min="10499" max="10499" width="55.140625" style="144" customWidth="1"/>
    <col min="10500" max="10500" width="15.28515625" style="144" customWidth="1"/>
    <col min="10501" max="10501" width="14.28515625" style="144" customWidth="1"/>
    <col min="10502" max="10502" width="14.42578125" style="144" customWidth="1"/>
    <col min="10503" max="10503" width="4.42578125" style="144" customWidth="1"/>
    <col min="10504" max="10504" width="61.28515625" style="144" bestFit="1" customWidth="1"/>
    <col min="10505" max="10507" width="15.28515625" style="144" customWidth="1"/>
    <col min="10508" max="10753" width="9.140625" style="144"/>
    <col min="10754" max="10754" width="4.42578125" style="144" customWidth="1"/>
    <col min="10755" max="10755" width="55.140625" style="144" customWidth="1"/>
    <col min="10756" max="10756" width="15.28515625" style="144" customWidth="1"/>
    <col min="10757" max="10757" width="14.28515625" style="144" customWidth="1"/>
    <col min="10758" max="10758" width="14.42578125" style="144" customWidth="1"/>
    <col min="10759" max="10759" width="4.42578125" style="144" customWidth="1"/>
    <col min="10760" max="10760" width="61.28515625" style="144" bestFit="1" customWidth="1"/>
    <col min="10761" max="10763" width="15.28515625" style="144" customWidth="1"/>
    <col min="10764" max="11009" width="9.140625" style="144"/>
    <col min="11010" max="11010" width="4.42578125" style="144" customWidth="1"/>
    <col min="11011" max="11011" width="55.140625" style="144" customWidth="1"/>
    <col min="11012" max="11012" width="15.28515625" style="144" customWidth="1"/>
    <col min="11013" max="11013" width="14.28515625" style="144" customWidth="1"/>
    <col min="11014" max="11014" width="14.42578125" style="144" customWidth="1"/>
    <col min="11015" max="11015" width="4.42578125" style="144" customWidth="1"/>
    <col min="11016" max="11016" width="61.28515625" style="144" bestFit="1" customWidth="1"/>
    <col min="11017" max="11019" width="15.28515625" style="144" customWidth="1"/>
    <col min="11020" max="11265" width="9.140625" style="144"/>
    <col min="11266" max="11266" width="4.42578125" style="144" customWidth="1"/>
    <col min="11267" max="11267" width="55.140625" style="144" customWidth="1"/>
    <col min="11268" max="11268" width="15.28515625" style="144" customWidth="1"/>
    <col min="11269" max="11269" width="14.28515625" style="144" customWidth="1"/>
    <col min="11270" max="11270" width="14.42578125" style="144" customWidth="1"/>
    <col min="11271" max="11271" width="4.42578125" style="144" customWidth="1"/>
    <col min="11272" max="11272" width="61.28515625" style="144" bestFit="1" customWidth="1"/>
    <col min="11273" max="11275" width="15.28515625" style="144" customWidth="1"/>
    <col min="11276" max="11521" width="9.140625" style="144"/>
    <col min="11522" max="11522" width="4.42578125" style="144" customWidth="1"/>
    <col min="11523" max="11523" width="55.140625" style="144" customWidth="1"/>
    <col min="11524" max="11524" width="15.28515625" style="144" customWidth="1"/>
    <col min="11525" max="11525" width="14.28515625" style="144" customWidth="1"/>
    <col min="11526" max="11526" width="14.42578125" style="144" customWidth="1"/>
    <col min="11527" max="11527" width="4.42578125" style="144" customWidth="1"/>
    <col min="11528" max="11528" width="61.28515625" style="144" bestFit="1" customWidth="1"/>
    <col min="11529" max="11531" width="15.28515625" style="144" customWidth="1"/>
    <col min="11532" max="11777" width="9.140625" style="144"/>
    <col min="11778" max="11778" width="4.42578125" style="144" customWidth="1"/>
    <col min="11779" max="11779" width="55.140625" style="144" customWidth="1"/>
    <col min="11780" max="11780" width="15.28515625" style="144" customWidth="1"/>
    <col min="11781" max="11781" width="14.28515625" style="144" customWidth="1"/>
    <col min="11782" max="11782" width="14.42578125" style="144" customWidth="1"/>
    <col min="11783" max="11783" width="4.42578125" style="144" customWidth="1"/>
    <col min="11784" max="11784" width="61.28515625" style="144" bestFit="1" customWidth="1"/>
    <col min="11785" max="11787" width="15.28515625" style="144" customWidth="1"/>
    <col min="11788" max="12033" width="9.140625" style="144"/>
    <col min="12034" max="12034" width="4.42578125" style="144" customWidth="1"/>
    <col min="12035" max="12035" width="55.140625" style="144" customWidth="1"/>
    <col min="12036" max="12036" width="15.28515625" style="144" customWidth="1"/>
    <col min="12037" max="12037" width="14.28515625" style="144" customWidth="1"/>
    <col min="12038" max="12038" width="14.42578125" style="144" customWidth="1"/>
    <col min="12039" max="12039" width="4.42578125" style="144" customWidth="1"/>
    <col min="12040" max="12040" width="61.28515625" style="144" bestFit="1" customWidth="1"/>
    <col min="12041" max="12043" width="15.28515625" style="144" customWidth="1"/>
    <col min="12044" max="12289" width="9.140625" style="144"/>
    <col min="12290" max="12290" width="4.42578125" style="144" customWidth="1"/>
    <col min="12291" max="12291" width="55.140625" style="144" customWidth="1"/>
    <col min="12292" max="12292" width="15.28515625" style="144" customWidth="1"/>
    <col min="12293" max="12293" width="14.28515625" style="144" customWidth="1"/>
    <col min="12294" max="12294" width="14.42578125" style="144" customWidth="1"/>
    <col min="12295" max="12295" width="4.42578125" style="144" customWidth="1"/>
    <col min="12296" max="12296" width="61.28515625" style="144" bestFit="1" customWidth="1"/>
    <col min="12297" max="12299" width="15.28515625" style="144" customWidth="1"/>
    <col min="12300" max="12545" width="9.140625" style="144"/>
    <col min="12546" max="12546" width="4.42578125" style="144" customWidth="1"/>
    <col min="12547" max="12547" width="55.140625" style="144" customWidth="1"/>
    <col min="12548" max="12548" width="15.28515625" style="144" customWidth="1"/>
    <col min="12549" max="12549" width="14.28515625" style="144" customWidth="1"/>
    <col min="12550" max="12550" width="14.42578125" style="144" customWidth="1"/>
    <col min="12551" max="12551" width="4.42578125" style="144" customWidth="1"/>
    <col min="12552" max="12552" width="61.28515625" style="144" bestFit="1" customWidth="1"/>
    <col min="12553" max="12555" width="15.28515625" style="144" customWidth="1"/>
    <col min="12556" max="12801" width="9.140625" style="144"/>
    <col min="12802" max="12802" width="4.42578125" style="144" customWidth="1"/>
    <col min="12803" max="12803" width="55.140625" style="144" customWidth="1"/>
    <col min="12804" max="12804" width="15.28515625" style="144" customWidth="1"/>
    <col min="12805" max="12805" width="14.28515625" style="144" customWidth="1"/>
    <col min="12806" max="12806" width="14.42578125" style="144" customWidth="1"/>
    <col min="12807" max="12807" width="4.42578125" style="144" customWidth="1"/>
    <col min="12808" max="12808" width="61.28515625" style="144" bestFit="1" customWidth="1"/>
    <col min="12809" max="12811" width="15.28515625" style="144" customWidth="1"/>
    <col min="12812" max="13057" width="9.140625" style="144"/>
    <col min="13058" max="13058" width="4.42578125" style="144" customWidth="1"/>
    <col min="13059" max="13059" width="55.140625" style="144" customWidth="1"/>
    <col min="13060" max="13060" width="15.28515625" style="144" customWidth="1"/>
    <col min="13061" max="13061" width="14.28515625" style="144" customWidth="1"/>
    <col min="13062" max="13062" width="14.42578125" style="144" customWidth="1"/>
    <col min="13063" max="13063" width="4.42578125" style="144" customWidth="1"/>
    <col min="13064" max="13064" width="61.28515625" style="144" bestFit="1" customWidth="1"/>
    <col min="13065" max="13067" width="15.28515625" style="144" customWidth="1"/>
    <col min="13068" max="13313" width="9.140625" style="144"/>
    <col min="13314" max="13314" width="4.42578125" style="144" customWidth="1"/>
    <col min="13315" max="13315" width="55.140625" style="144" customWidth="1"/>
    <col min="13316" max="13316" width="15.28515625" style="144" customWidth="1"/>
    <col min="13317" max="13317" width="14.28515625" style="144" customWidth="1"/>
    <col min="13318" max="13318" width="14.42578125" style="144" customWidth="1"/>
    <col min="13319" max="13319" width="4.42578125" style="144" customWidth="1"/>
    <col min="13320" max="13320" width="61.28515625" style="144" bestFit="1" customWidth="1"/>
    <col min="13321" max="13323" width="15.28515625" style="144" customWidth="1"/>
    <col min="13324" max="13569" width="9.140625" style="144"/>
    <col min="13570" max="13570" width="4.42578125" style="144" customWidth="1"/>
    <col min="13571" max="13571" width="55.140625" style="144" customWidth="1"/>
    <col min="13572" max="13572" width="15.28515625" style="144" customWidth="1"/>
    <col min="13573" max="13573" width="14.28515625" style="144" customWidth="1"/>
    <col min="13574" max="13574" width="14.42578125" style="144" customWidth="1"/>
    <col min="13575" max="13575" width="4.42578125" style="144" customWidth="1"/>
    <col min="13576" max="13576" width="61.28515625" style="144" bestFit="1" customWidth="1"/>
    <col min="13577" max="13579" width="15.28515625" style="144" customWidth="1"/>
    <col min="13580" max="13825" width="9.140625" style="144"/>
    <col min="13826" max="13826" width="4.42578125" style="144" customWidth="1"/>
    <col min="13827" max="13827" width="55.140625" style="144" customWidth="1"/>
    <col min="13828" max="13828" width="15.28515625" style="144" customWidth="1"/>
    <col min="13829" max="13829" width="14.28515625" style="144" customWidth="1"/>
    <col min="13830" max="13830" width="14.42578125" style="144" customWidth="1"/>
    <col min="13831" max="13831" width="4.42578125" style="144" customWidth="1"/>
    <col min="13832" max="13832" width="61.28515625" style="144" bestFit="1" customWidth="1"/>
    <col min="13833" max="13835" width="15.28515625" style="144" customWidth="1"/>
    <col min="13836" max="14081" width="9.140625" style="144"/>
    <col min="14082" max="14082" width="4.42578125" style="144" customWidth="1"/>
    <col min="14083" max="14083" width="55.140625" style="144" customWidth="1"/>
    <col min="14084" max="14084" width="15.28515625" style="144" customWidth="1"/>
    <col min="14085" max="14085" width="14.28515625" style="144" customWidth="1"/>
    <col min="14086" max="14086" width="14.42578125" style="144" customWidth="1"/>
    <col min="14087" max="14087" width="4.42578125" style="144" customWidth="1"/>
    <col min="14088" max="14088" width="61.28515625" style="144" bestFit="1" customWidth="1"/>
    <col min="14089" max="14091" width="15.28515625" style="144" customWidth="1"/>
    <col min="14092" max="14337" width="9.140625" style="144"/>
    <col min="14338" max="14338" width="4.42578125" style="144" customWidth="1"/>
    <col min="14339" max="14339" width="55.140625" style="144" customWidth="1"/>
    <col min="14340" max="14340" width="15.28515625" style="144" customWidth="1"/>
    <col min="14341" max="14341" width="14.28515625" style="144" customWidth="1"/>
    <col min="14342" max="14342" width="14.42578125" style="144" customWidth="1"/>
    <col min="14343" max="14343" width="4.42578125" style="144" customWidth="1"/>
    <col min="14344" max="14344" width="61.28515625" style="144" bestFit="1" customWidth="1"/>
    <col min="14345" max="14347" width="15.28515625" style="144" customWidth="1"/>
    <col min="14348" max="14593" width="9.140625" style="144"/>
    <col min="14594" max="14594" width="4.42578125" style="144" customWidth="1"/>
    <col min="14595" max="14595" width="55.140625" style="144" customWidth="1"/>
    <col min="14596" max="14596" width="15.28515625" style="144" customWidth="1"/>
    <col min="14597" max="14597" width="14.28515625" style="144" customWidth="1"/>
    <col min="14598" max="14598" width="14.42578125" style="144" customWidth="1"/>
    <col min="14599" max="14599" width="4.42578125" style="144" customWidth="1"/>
    <col min="14600" max="14600" width="61.28515625" style="144" bestFit="1" customWidth="1"/>
    <col min="14601" max="14603" width="15.28515625" style="144" customWidth="1"/>
    <col min="14604" max="14849" width="9.140625" style="144"/>
    <col min="14850" max="14850" width="4.42578125" style="144" customWidth="1"/>
    <col min="14851" max="14851" width="55.140625" style="144" customWidth="1"/>
    <col min="14852" max="14852" width="15.28515625" style="144" customWidth="1"/>
    <col min="14853" max="14853" width="14.28515625" style="144" customWidth="1"/>
    <col min="14854" max="14854" width="14.42578125" style="144" customWidth="1"/>
    <col min="14855" max="14855" width="4.42578125" style="144" customWidth="1"/>
    <col min="14856" max="14856" width="61.28515625" style="144" bestFit="1" customWidth="1"/>
    <col min="14857" max="14859" width="15.28515625" style="144" customWidth="1"/>
    <col min="14860" max="15105" width="9.140625" style="144"/>
    <col min="15106" max="15106" width="4.42578125" style="144" customWidth="1"/>
    <col min="15107" max="15107" width="55.140625" style="144" customWidth="1"/>
    <col min="15108" max="15108" width="15.28515625" style="144" customWidth="1"/>
    <col min="15109" max="15109" width="14.28515625" style="144" customWidth="1"/>
    <col min="15110" max="15110" width="14.42578125" style="144" customWidth="1"/>
    <col min="15111" max="15111" width="4.42578125" style="144" customWidth="1"/>
    <col min="15112" max="15112" width="61.28515625" style="144" bestFit="1" customWidth="1"/>
    <col min="15113" max="15115" width="15.28515625" style="144" customWidth="1"/>
    <col min="15116" max="15361" width="9.140625" style="144"/>
    <col min="15362" max="15362" width="4.42578125" style="144" customWidth="1"/>
    <col min="15363" max="15363" width="55.140625" style="144" customWidth="1"/>
    <col min="15364" max="15364" width="15.28515625" style="144" customWidth="1"/>
    <col min="15365" max="15365" width="14.28515625" style="144" customWidth="1"/>
    <col min="15366" max="15366" width="14.42578125" style="144" customWidth="1"/>
    <col min="15367" max="15367" width="4.42578125" style="144" customWidth="1"/>
    <col min="15368" max="15368" width="61.28515625" style="144" bestFit="1" customWidth="1"/>
    <col min="15369" max="15371" width="15.28515625" style="144" customWidth="1"/>
    <col min="15372" max="15617" width="9.140625" style="144"/>
    <col min="15618" max="15618" width="4.42578125" style="144" customWidth="1"/>
    <col min="15619" max="15619" width="55.140625" style="144" customWidth="1"/>
    <col min="15620" max="15620" width="15.28515625" style="144" customWidth="1"/>
    <col min="15621" max="15621" width="14.28515625" style="144" customWidth="1"/>
    <col min="15622" max="15622" width="14.42578125" style="144" customWidth="1"/>
    <col min="15623" max="15623" width="4.42578125" style="144" customWidth="1"/>
    <col min="15624" max="15624" width="61.28515625" style="144" bestFit="1" customWidth="1"/>
    <col min="15625" max="15627" width="15.28515625" style="144" customWidth="1"/>
    <col min="15628" max="15873" width="9.140625" style="144"/>
    <col min="15874" max="15874" width="4.42578125" style="144" customWidth="1"/>
    <col min="15875" max="15875" width="55.140625" style="144" customWidth="1"/>
    <col min="15876" max="15876" width="15.28515625" style="144" customWidth="1"/>
    <col min="15877" max="15877" width="14.28515625" style="144" customWidth="1"/>
    <col min="15878" max="15878" width="14.42578125" style="144" customWidth="1"/>
    <col min="15879" max="15879" width="4.42578125" style="144" customWidth="1"/>
    <col min="15880" max="15880" width="61.28515625" style="144" bestFit="1" customWidth="1"/>
    <col min="15881" max="15883" width="15.28515625" style="144" customWidth="1"/>
    <col min="15884" max="16129" width="9.140625" style="144"/>
    <col min="16130" max="16130" width="4.42578125" style="144" customWidth="1"/>
    <col min="16131" max="16131" width="55.140625" style="144" customWidth="1"/>
    <col min="16132" max="16132" width="15.28515625" style="144" customWidth="1"/>
    <col min="16133" max="16133" width="14.28515625" style="144" customWidth="1"/>
    <col min="16134" max="16134" width="14.42578125" style="144" customWidth="1"/>
    <col min="16135" max="16135" width="4.42578125" style="144" customWidth="1"/>
    <col min="16136" max="16136" width="61.28515625" style="144" bestFit="1" customWidth="1"/>
    <col min="16137" max="16139" width="15.28515625" style="144" customWidth="1"/>
    <col min="16140" max="16384" width="9.140625" style="144"/>
  </cols>
  <sheetData>
    <row r="1" spans="1:12" ht="15.75" x14ac:dyDescent="0.25">
      <c r="A1" s="1" t="s">
        <v>0</v>
      </c>
      <c r="B1" s="141"/>
      <c r="C1" s="142"/>
      <c r="D1" s="142"/>
      <c r="E1" s="142"/>
      <c r="F1" s="142"/>
      <c r="G1" s="142"/>
      <c r="H1" s="143"/>
      <c r="J1" s="145"/>
      <c r="L1" s="145" t="s">
        <v>77</v>
      </c>
    </row>
    <row r="2" spans="1:12" x14ac:dyDescent="0.2">
      <c r="A2" s="143"/>
      <c r="B2" s="146"/>
      <c r="C2" s="143"/>
      <c r="D2" s="143"/>
      <c r="E2" s="143"/>
      <c r="F2" s="143"/>
      <c r="G2" s="143"/>
      <c r="H2" s="143"/>
      <c r="I2" s="147"/>
      <c r="J2" s="147"/>
      <c r="K2" s="147"/>
      <c r="L2" s="147"/>
    </row>
    <row r="3" spans="1:12" ht="18.75" x14ac:dyDescent="0.3">
      <c r="A3" s="144"/>
      <c r="B3" s="310" t="s">
        <v>107</v>
      </c>
      <c r="C3" s="310"/>
      <c r="D3" s="310"/>
      <c r="E3" s="310"/>
      <c r="F3" s="310"/>
      <c r="G3" s="310"/>
      <c r="H3" s="310"/>
      <c r="I3" s="310"/>
      <c r="J3" s="310"/>
      <c r="K3" s="310"/>
    </row>
    <row r="4" spans="1:12" x14ac:dyDescent="0.2">
      <c r="A4" s="144"/>
      <c r="B4" s="311" t="s">
        <v>78</v>
      </c>
      <c r="C4" s="311"/>
      <c r="D4" s="311"/>
      <c r="E4" s="311"/>
      <c r="F4" s="311"/>
      <c r="G4" s="311"/>
      <c r="H4" s="311"/>
      <c r="I4" s="311"/>
      <c r="J4" s="311"/>
      <c r="K4" s="311"/>
    </row>
    <row r="5" spans="1:12" ht="13.5" thickBot="1" x14ac:dyDescent="0.25">
      <c r="B5" s="146"/>
      <c r="H5" s="143"/>
    </row>
    <row r="6" spans="1:12" s="150" customFormat="1" ht="33" thickTop="1" thickBot="1" x14ac:dyDescent="0.3">
      <c r="A6" s="204"/>
      <c r="B6" s="149" t="s">
        <v>79</v>
      </c>
      <c r="C6" s="148" t="s">
        <v>14</v>
      </c>
      <c r="D6" s="148" t="s">
        <v>16</v>
      </c>
      <c r="E6" s="148" t="s">
        <v>28</v>
      </c>
      <c r="F6" s="148" t="s">
        <v>29</v>
      </c>
      <c r="G6" s="148"/>
      <c r="H6" s="149" t="s">
        <v>80</v>
      </c>
      <c r="I6" s="148" t="s">
        <v>14</v>
      </c>
      <c r="J6" s="148" t="s">
        <v>16</v>
      </c>
      <c r="K6" s="148" t="s">
        <v>28</v>
      </c>
      <c r="L6" s="205" t="s">
        <v>29</v>
      </c>
    </row>
    <row r="7" spans="1:12" s="156" customFormat="1" ht="36" customHeight="1" thickTop="1" x14ac:dyDescent="0.25">
      <c r="A7" s="151"/>
      <c r="B7" s="152" t="s">
        <v>81</v>
      </c>
      <c r="C7" s="153">
        <f>60627412-8356000-8356000</f>
        <v>43915412</v>
      </c>
      <c r="D7" s="153">
        <v>45334296</v>
      </c>
      <c r="E7" s="153">
        <v>30786662</v>
      </c>
      <c r="F7" s="200">
        <f>+E7/D7*100</f>
        <v>67.910312316309046</v>
      </c>
      <c r="G7" s="153"/>
      <c r="H7" s="152" t="s">
        <v>33</v>
      </c>
      <c r="I7" s="154">
        <v>280000</v>
      </c>
      <c r="J7" s="154">
        <v>280000</v>
      </c>
      <c r="K7" s="153"/>
      <c r="L7" s="155"/>
    </row>
    <row r="8" spans="1:12" ht="15" x14ac:dyDescent="0.25">
      <c r="A8" s="157"/>
      <c r="B8" s="158" t="s">
        <v>118</v>
      </c>
      <c r="C8" s="159"/>
      <c r="D8" s="159"/>
      <c r="E8" s="276">
        <v>9</v>
      </c>
      <c r="F8" s="159"/>
      <c r="G8" s="159"/>
      <c r="H8" s="158" t="s">
        <v>82</v>
      </c>
      <c r="I8" s="160">
        <v>140692</v>
      </c>
      <c r="J8" s="160">
        <v>140692</v>
      </c>
      <c r="K8" s="160">
        <v>79000</v>
      </c>
      <c r="L8" s="206">
        <f>+K8/J8*100</f>
        <v>56.151024933898164</v>
      </c>
    </row>
    <row r="9" spans="1:12" s="166" customFormat="1" ht="19.899999999999999" customHeight="1" x14ac:dyDescent="0.25">
      <c r="A9" s="162"/>
      <c r="B9" s="163"/>
      <c r="C9" s="164"/>
      <c r="D9" s="164"/>
      <c r="E9" s="164"/>
      <c r="F9" s="164"/>
      <c r="G9" s="164"/>
      <c r="H9" s="163" t="s">
        <v>83</v>
      </c>
      <c r="I9" s="165">
        <v>38009864</v>
      </c>
      <c r="J9" s="65">
        <v>42397209</v>
      </c>
      <c r="K9" s="160">
        <v>23218704</v>
      </c>
      <c r="L9" s="206">
        <f>+K9/J9*100</f>
        <v>54.764699251783298</v>
      </c>
    </row>
    <row r="10" spans="1:12" s="166" customFormat="1" ht="29.25" customHeight="1" x14ac:dyDescent="0.25">
      <c r="A10" s="162"/>
      <c r="B10" s="163"/>
      <c r="C10" s="164"/>
      <c r="D10" s="164"/>
      <c r="E10" s="164"/>
      <c r="F10" s="164"/>
      <c r="G10" s="164"/>
      <c r="H10" s="167" t="s">
        <v>84</v>
      </c>
      <c r="I10" s="165">
        <v>8283212</v>
      </c>
      <c r="J10" s="65">
        <v>11163212</v>
      </c>
      <c r="K10" s="160">
        <v>6943872</v>
      </c>
      <c r="L10" s="206">
        <f>+K10/J10*100</f>
        <v>62.203172348603609</v>
      </c>
    </row>
    <row r="11" spans="1:12" s="166" customFormat="1" ht="19.899999999999999" customHeight="1" x14ac:dyDescent="0.25">
      <c r="A11" s="162"/>
      <c r="B11" s="168"/>
      <c r="C11" s="164"/>
      <c r="D11" s="164"/>
      <c r="E11" s="164"/>
      <c r="F11" s="164"/>
      <c r="G11" s="164"/>
      <c r="H11" s="168" t="s">
        <v>85</v>
      </c>
      <c r="I11" s="165">
        <v>12201644</v>
      </c>
      <c r="J11" s="65">
        <v>10638909</v>
      </c>
      <c r="K11" s="160"/>
      <c r="L11" s="161"/>
    </row>
    <row r="12" spans="1:12" s="173" customFormat="1" ht="19.899999999999999" customHeight="1" x14ac:dyDescent="0.2">
      <c r="A12" s="169" t="s">
        <v>86</v>
      </c>
      <c r="B12" s="170" t="s">
        <v>87</v>
      </c>
      <c r="C12" s="171">
        <f>SUM(C7:C11)</f>
        <v>43915412</v>
      </c>
      <c r="D12" s="171">
        <f t="shared" ref="D12:E12" si="0">SUM(D7:D11)</f>
        <v>45334296</v>
      </c>
      <c r="E12" s="171">
        <f t="shared" si="0"/>
        <v>30786671</v>
      </c>
      <c r="F12" s="201">
        <f>+E12/D12*100</f>
        <v>67.910332168828646</v>
      </c>
      <c r="G12" s="171" t="s">
        <v>86</v>
      </c>
      <c r="H12" s="170" t="s">
        <v>88</v>
      </c>
      <c r="I12" s="172">
        <f>SUM(I7:I11)</f>
        <v>58915412</v>
      </c>
      <c r="J12" s="172">
        <f t="shared" ref="J12:K12" si="1">SUM(J7:J11)</f>
        <v>64620022</v>
      </c>
      <c r="K12" s="172">
        <f t="shared" si="1"/>
        <v>30241576</v>
      </c>
      <c r="L12" s="207">
        <f>+K12/J12*100</f>
        <v>46.799080322194875</v>
      </c>
    </row>
    <row r="13" spans="1:12" s="166" customFormat="1" ht="19.899999999999999" customHeight="1" x14ac:dyDescent="0.25">
      <c r="A13" s="174"/>
      <c r="B13" s="168" t="s">
        <v>89</v>
      </c>
      <c r="C13" s="175">
        <v>0</v>
      </c>
      <c r="D13" s="175"/>
      <c r="E13" s="175"/>
      <c r="F13" s="175"/>
      <c r="G13" s="176"/>
      <c r="H13" s="168" t="s">
        <v>90</v>
      </c>
      <c r="I13" s="175">
        <v>0</v>
      </c>
      <c r="J13" s="175"/>
      <c r="K13" s="175"/>
      <c r="L13" s="177"/>
    </row>
    <row r="14" spans="1:12" s="166" customFormat="1" ht="19.899999999999999" customHeight="1" x14ac:dyDescent="0.25">
      <c r="A14" s="178"/>
      <c r="B14" s="168"/>
      <c r="C14" s="179"/>
      <c r="D14" s="179"/>
      <c r="E14" s="179"/>
      <c r="F14" s="179"/>
      <c r="G14" s="179"/>
      <c r="H14" s="168" t="s">
        <v>91</v>
      </c>
      <c r="I14" s="175">
        <v>0</v>
      </c>
      <c r="J14" s="175"/>
      <c r="K14" s="175"/>
      <c r="L14" s="177"/>
    </row>
    <row r="15" spans="1:12" s="166" customFormat="1" ht="19.899999999999999" customHeight="1" x14ac:dyDescent="0.25">
      <c r="A15" s="180"/>
      <c r="B15" s="163"/>
      <c r="C15" s="181"/>
      <c r="D15" s="181"/>
      <c r="E15" s="181"/>
      <c r="F15" s="181"/>
      <c r="G15" s="181"/>
      <c r="H15" s="168" t="s">
        <v>92</v>
      </c>
      <c r="I15" s="175">
        <v>0</v>
      </c>
      <c r="J15" s="175"/>
      <c r="K15" s="175"/>
      <c r="L15" s="177"/>
    </row>
    <row r="16" spans="1:12" s="185" customFormat="1" ht="19.899999999999999" customHeight="1" x14ac:dyDescent="0.2">
      <c r="A16" s="169" t="s">
        <v>93</v>
      </c>
      <c r="B16" s="170" t="s">
        <v>94</v>
      </c>
      <c r="C16" s="182">
        <v>0</v>
      </c>
      <c r="D16" s="182"/>
      <c r="E16" s="182"/>
      <c r="F16" s="182"/>
      <c r="G16" s="171" t="s">
        <v>93</v>
      </c>
      <c r="H16" s="170" t="s">
        <v>95</v>
      </c>
      <c r="I16" s="183">
        <f>SUM(I13:I15)</f>
        <v>0</v>
      </c>
      <c r="J16" s="183"/>
      <c r="K16" s="183"/>
      <c r="L16" s="184"/>
    </row>
    <row r="17" spans="1:12" s="185" customFormat="1" ht="19.899999999999999" customHeight="1" x14ac:dyDescent="0.2">
      <c r="A17" s="169"/>
      <c r="B17" s="170" t="s">
        <v>96</v>
      </c>
      <c r="C17" s="171">
        <f>+C16+C12</f>
        <v>43915412</v>
      </c>
      <c r="D17" s="171">
        <f t="shared" ref="D17:E17" si="2">+D16+D12</f>
        <v>45334296</v>
      </c>
      <c r="E17" s="171">
        <f t="shared" si="2"/>
        <v>30786671</v>
      </c>
      <c r="F17" s="201">
        <f>+E17/D17*100</f>
        <v>67.910332168828646</v>
      </c>
      <c r="G17" s="171"/>
      <c r="H17" s="170" t="s">
        <v>97</v>
      </c>
      <c r="I17" s="172">
        <f>+I16+I12</f>
        <v>58915412</v>
      </c>
      <c r="J17" s="172">
        <f t="shared" ref="J17:K17" si="3">+J16+J12</f>
        <v>64620022</v>
      </c>
      <c r="K17" s="172">
        <f t="shared" si="3"/>
        <v>30241576</v>
      </c>
      <c r="L17" s="208">
        <f>+K17/J17*100</f>
        <v>46.799080322194875</v>
      </c>
    </row>
    <row r="18" spans="1:12" s="166" customFormat="1" ht="19.899999999999999" customHeight="1" x14ac:dyDescent="0.25">
      <c r="A18" s="178"/>
      <c r="B18" s="167" t="s">
        <v>98</v>
      </c>
      <c r="C18" s="179">
        <v>15000000</v>
      </c>
      <c r="D18" s="179">
        <v>19285726</v>
      </c>
      <c r="E18" s="179">
        <v>19285726</v>
      </c>
      <c r="F18" s="202">
        <f>+E18/D18*100</f>
        <v>100</v>
      </c>
      <c r="G18" s="179"/>
      <c r="H18" s="186"/>
      <c r="I18" s="179"/>
      <c r="J18" s="179"/>
      <c r="K18" s="179"/>
      <c r="L18" s="187"/>
    </row>
    <row r="19" spans="1:12" s="185" customFormat="1" ht="19.899999999999999" customHeight="1" thickBot="1" x14ac:dyDescent="0.25">
      <c r="A19" s="169" t="s">
        <v>99</v>
      </c>
      <c r="B19" s="170" t="s">
        <v>100</v>
      </c>
      <c r="C19" s="171">
        <f>SUM(C18)</f>
        <v>15000000</v>
      </c>
      <c r="D19" s="171">
        <f t="shared" ref="D19:E19" si="4">SUM(D18)</f>
        <v>19285726</v>
      </c>
      <c r="E19" s="171">
        <f t="shared" si="4"/>
        <v>19285726</v>
      </c>
      <c r="F19" s="201">
        <f>+E19/D19*100</f>
        <v>100</v>
      </c>
      <c r="G19" s="171" t="s">
        <v>99</v>
      </c>
      <c r="H19" s="170" t="s">
        <v>101</v>
      </c>
      <c r="I19" s="183">
        <v>0</v>
      </c>
      <c r="J19" s="183"/>
      <c r="K19" s="183"/>
      <c r="L19" s="184"/>
    </row>
    <row r="20" spans="1:12" s="185" customFormat="1" ht="19.899999999999999" customHeight="1" thickTop="1" thickBot="1" x14ac:dyDescent="0.25">
      <c r="A20" s="188"/>
      <c r="B20" s="189" t="s">
        <v>102</v>
      </c>
      <c r="C20" s="190">
        <f>+C19+C17</f>
        <v>58915412</v>
      </c>
      <c r="D20" s="190">
        <f t="shared" ref="D20:E20" si="5">+D19+D17</f>
        <v>64620022</v>
      </c>
      <c r="E20" s="190">
        <f t="shared" si="5"/>
        <v>50072397</v>
      </c>
      <c r="F20" s="203">
        <f>+E20/D20*100</f>
        <v>77.487434157790915</v>
      </c>
      <c r="G20" s="190"/>
      <c r="H20" s="189" t="s">
        <v>103</v>
      </c>
      <c r="I20" s="191">
        <f>+I17+I19</f>
        <v>58915412</v>
      </c>
      <c r="J20" s="191">
        <f t="shared" ref="J20:K20" si="6">+J17+J19</f>
        <v>64620022</v>
      </c>
      <c r="K20" s="191">
        <f t="shared" si="6"/>
        <v>30241576</v>
      </c>
      <c r="L20" s="209">
        <f>+K20/J20*100</f>
        <v>46.799080322194875</v>
      </c>
    </row>
    <row r="21" spans="1:12" ht="19.899999999999999" customHeight="1" thickTop="1" x14ac:dyDescent="0.2">
      <c r="I21" s="146"/>
      <c r="J21" s="146"/>
      <c r="K21" s="146"/>
      <c r="L21" s="146"/>
    </row>
    <row r="22" spans="1:12" ht="19.899999999999999" customHeight="1" x14ac:dyDescent="0.2">
      <c r="A22" s="192"/>
      <c r="B22" s="193" t="s">
        <v>104</v>
      </c>
      <c r="C22" s="194">
        <f>+C12+C18-I12</f>
        <v>0</v>
      </c>
      <c r="D22" s="194">
        <f>+D12+D18-J12</f>
        <v>0</v>
      </c>
      <c r="E22" s="210">
        <f>+E12+E18-K12</f>
        <v>19830821</v>
      </c>
      <c r="F22" s="194"/>
      <c r="G22" s="192"/>
      <c r="H22" s="193"/>
      <c r="I22" s="192"/>
      <c r="J22" s="192"/>
      <c r="K22" s="192"/>
      <c r="L22" s="192"/>
    </row>
    <row r="23" spans="1:12" ht="19.899999999999999" customHeight="1" x14ac:dyDescent="0.2">
      <c r="A23" s="192"/>
      <c r="B23" s="193" t="s">
        <v>105</v>
      </c>
      <c r="C23" s="194">
        <v>0</v>
      </c>
      <c r="D23" s="194">
        <v>0</v>
      </c>
      <c r="E23" s="194">
        <v>0</v>
      </c>
      <c r="F23" s="194"/>
      <c r="G23" s="192"/>
      <c r="H23" s="193"/>
      <c r="I23" s="192"/>
      <c r="J23" s="192"/>
      <c r="K23" s="192"/>
      <c r="L23" s="192"/>
    </row>
    <row r="24" spans="1:12" ht="19.899999999999999" customHeight="1" x14ac:dyDescent="0.25">
      <c r="A24" s="194"/>
      <c r="B24" s="193" t="s">
        <v>106</v>
      </c>
      <c r="C24" s="194">
        <f>SUM(C22:C23)</f>
        <v>0</v>
      </c>
      <c r="D24" s="194">
        <f>SUM(D22:D23)</f>
        <v>0</v>
      </c>
      <c r="E24" s="210">
        <f>SUM(E22:E23)</f>
        <v>19830821</v>
      </c>
      <c r="F24" s="194"/>
      <c r="G24" s="194"/>
      <c r="H24" s="195"/>
      <c r="I24" s="196"/>
      <c r="J24" s="196"/>
      <c r="K24" s="196"/>
      <c r="L24" s="196"/>
    </row>
    <row r="25" spans="1:12" ht="19.899999999999999" customHeight="1" x14ac:dyDescent="0.25">
      <c r="A25" s="197"/>
      <c r="C25" s="197"/>
      <c r="D25" s="197"/>
      <c r="E25" s="197"/>
      <c r="F25" s="197"/>
      <c r="G25" s="197"/>
      <c r="H25" s="198"/>
      <c r="I25" s="196"/>
      <c r="J25" s="196"/>
      <c r="K25" s="196"/>
      <c r="L25" s="196"/>
    </row>
    <row r="26" spans="1:12" ht="19.899999999999999" customHeight="1" x14ac:dyDescent="0.2">
      <c r="H26" s="199"/>
      <c r="I26" s="199"/>
      <c r="J26" s="199"/>
      <c r="K26" s="199"/>
      <c r="L26" s="199"/>
    </row>
    <row r="27" spans="1:12" ht="19.899999999999999" customHeight="1" x14ac:dyDescent="0.2">
      <c r="H27" s="199"/>
      <c r="I27" s="199"/>
      <c r="J27" s="199"/>
      <c r="K27" s="199"/>
      <c r="L27" s="199"/>
    </row>
  </sheetData>
  <mergeCells count="2">
    <mergeCell ref="B3:K3"/>
    <mergeCell ref="B4:K4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27"/>
  <sheetViews>
    <sheetView zoomScale="75" zoomScaleNormal="75" workbookViewId="0">
      <selection activeCell="F34" sqref="F34"/>
    </sheetView>
  </sheetViews>
  <sheetFormatPr defaultColWidth="9.140625" defaultRowHeight="15" x14ac:dyDescent="0.25"/>
  <cols>
    <col min="1" max="1" width="48" style="257" customWidth="1"/>
    <col min="2" max="2" width="10.42578125" style="257" bestFit="1" customWidth="1"/>
    <col min="3" max="3" width="11.140625" style="257" bestFit="1" customWidth="1"/>
    <col min="4" max="4" width="10.42578125" style="257" bestFit="1" customWidth="1"/>
    <col min="5" max="7" width="11.5703125" style="257" bestFit="1" customWidth="1"/>
    <col min="8" max="8" width="10.42578125" style="257" bestFit="1" customWidth="1"/>
    <col min="9" max="9" width="11.140625" style="257" bestFit="1" customWidth="1"/>
    <col min="10" max="10" width="11.5703125" style="257" customWidth="1"/>
    <col min="11" max="13" width="11.5703125" style="257" bestFit="1" customWidth="1"/>
    <col min="14" max="14" width="10.42578125" style="257" bestFit="1" customWidth="1"/>
    <col min="15" max="15" width="11.140625" style="257" bestFit="1" customWidth="1"/>
    <col min="16" max="17" width="10.42578125" style="257" bestFit="1" customWidth="1"/>
    <col min="18" max="18" width="11" style="257" customWidth="1"/>
    <col min="19" max="21" width="11.5703125" style="257" bestFit="1" customWidth="1"/>
    <col min="22" max="22" width="11.42578125" style="257" customWidth="1"/>
    <col min="23" max="23" width="9.140625" style="257"/>
    <col min="24" max="24" width="17.140625" style="257" bestFit="1" customWidth="1"/>
    <col min="25" max="256" width="9.140625" style="257"/>
    <col min="257" max="257" width="49.42578125" style="257" bestFit="1" customWidth="1"/>
    <col min="258" max="258" width="10.42578125" style="257" bestFit="1" customWidth="1"/>
    <col min="259" max="259" width="11.140625" style="257" bestFit="1" customWidth="1"/>
    <col min="260" max="260" width="10.42578125" style="257" bestFit="1" customWidth="1"/>
    <col min="261" max="263" width="11.5703125" style="257" bestFit="1" customWidth="1"/>
    <col min="264" max="264" width="10.42578125" style="257" bestFit="1" customWidth="1"/>
    <col min="265" max="265" width="11.140625" style="257" bestFit="1" customWidth="1"/>
    <col min="266" max="266" width="10.42578125" style="257" bestFit="1" customWidth="1"/>
    <col min="267" max="269" width="11.5703125" style="257" bestFit="1" customWidth="1"/>
    <col min="270" max="270" width="10.42578125" style="257" bestFit="1" customWidth="1"/>
    <col min="271" max="271" width="11.140625" style="257" bestFit="1" customWidth="1"/>
    <col min="272" max="273" width="10.42578125" style="257" bestFit="1" customWidth="1"/>
    <col min="274" max="277" width="11.5703125" style="257" bestFit="1" customWidth="1"/>
    <col min="278" max="278" width="14" style="257" bestFit="1" customWidth="1"/>
    <col min="279" max="279" width="9.140625" style="257"/>
    <col min="280" max="280" width="17.140625" style="257" bestFit="1" customWidth="1"/>
    <col min="281" max="512" width="9.140625" style="257"/>
    <col min="513" max="513" width="49.42578125" style="257" bestFit="1" customWidth="1"/>
    <col min="514" max="514" width="10.42578125" style="257" bestFit="1" customWidth="1"/>
    <col min="515" max="515" width="11.140625" style="257" bestFit="1" customWidth="1"/>
    <col min="516" max="516" width="10.42578125" style="257" bestFit="1" customWidth="1"/>
    <col min="517" max="519" width="11.5703125" style="257" bestFit="1" customWidth="1"/>
    <col min="520" max="520" width="10.42578125" style="257" bestFit="1" customWidth="1"/>
    <col min="521" max="521" width="11.140625" style="257" bestFit="1" customWidth="1"/>
    <col min="522" max="522" width="10.42578125" style="257" bestFit="1" customWidth="1"/>
    <col min="523" max="525" width="11.5703125" style="257" bestFit="1" customWidth="1"/>
    <col min="526" max="526" width="10.42578125" style="257" bestFit="1" customWidth="1"/>
    <col min="527" max="527" width="11.140625" style="257" bestFit="1" customWidth="1"/>
    <col min="528" max="529" width="10.42578125" style="257" bestFit="1" customWidth="1"/>
    <col min="530" max="533" width="11.5703125" style="257" bestFit="1" customWidth="1"/>
    <col min="534" max="534" width="14" style="257" bestFit="1" customWidth="1"/>
    <col min="535" max="535" width="9.140625" style="257"/>
    <col min="536" max="536" width="17.140625" style="257" bestFit="1" customWidth="1"/>
    <col min="537" max="768" width="9.140625" style="257"/>
    <col min="769" max="769" width="49.42578125" style="257" bestFit="1" customWidth="1"/>
    <col min="770" max="770" width="10.42578125" style="257" bestFit="1" customWidth="1"/>
    <col min="771" max="771" width="11.140625" style="257" bestFit="1" customWidth="1"/>
    <col min="772" max="772" width="10.42578125" style="257" bestFit="1" customWidth="1"/>
    <col min="773" max="775" width="11.5703125" style="257" bestFit="1" customWidth="1"/>
    <col min="776" max="776" width="10.42578125" style="257" bestFit="1" customWidth="1"/>
    <col min="777" max="777" width="11.140625" style="257" bestFit="1" customWidth="1"/>
    <col min="778" max="778" width="10.42578125" style="257" bestFit="1" customWidth="1"/>
    <col min="779" max="781" width="11.5703125" style="257" bestFit="1" customWidth="1"/>
    <col min="782" max="782" width="10.42578125" style="257" bestFit="1" customWidth="1"/>
    <col min="783" max="783" width="11.140625" style="257" bestFit="1" customWidth="1"/>
    <col min="784" max="785" width="10.42578125" style="257" bestFit="1" customWidth="1"/>
    <col min="786" max="789" width="11.5703125" style="257" bestFit="1" customWidth="1"/>
    <col min="790" max="790" width="14" style="257" bestFit="1" customWidth="1"/>
    <col min="791" max="791" width="9.140625" style="257"/>
    <col min="792" max="792" width="17.140625" style="257" bestFit="1" customWidth="1"/>
    <col min="793" max="1024" width="9.140625" style="257"/>
    <col min="1025" max="1025" width="49.42578125" style="257" bestFit="1" customWidth="1"/>
    <col min="1026" max="1026" width="10.42578125" style="257" bestFit="1" customWidth="1"/>
    <col min="1027" max="1027" width="11.140625" style="257" bestFit="1" customWidth="1"/>
    <col min="1028" max="1028" width="10.42578125" style="257" bestFit="1" customWidth="1"/>
    <col min="1029" max="1031" width="11.5703125" style="257" bestFit="1" customWidth="1"/>
    <col min="1032" max="1032" width="10.42578125" style="257" bestFit="1" customWidth="1"/>
    <col min="1033" max="1033" width="11.140625" style="257" bestFit="1" customWidth="1"/>
    <col min="1034" max="1034" width="10.42578125" style="257" bestFit="1" customWidth="1"/>
    <col min="1035" max="1037" width="11.5703125" style="257" bestFit="1" customWidth="1"/>
    <col min="1038" max="1038" width="10.42578125" style="257" bestFit="1" customWidth="1"/>
    <col min="1039" max="1039" width="11.140625" style="257" bestFit="1" customWidth="1"/>
    <col min="1040" max="1041" width="10.42578125" style="257" bestFit="1" customWidth="1"/>
    <col min="1042" max="1045" width="11.5703125" style="257" bestFit="1" customWidth="1"/>
    <col min="1046" max="1046" width="14" style="257" bestFit="1" customWidth="1"/>
    <col min="1047" max="1047" width="9.140625" style="257"/>
    <col min="1048" max="1048" width="17.140625" style="257" bestFit="1" customWidth="1"/>
    <col min="1049" max="1280" width="9.140625" style="257"/>
    <col min="1281" max="1281" width="49.42578125" style="257" bestFit="1" customWidth="1"/>
    <col min="1282" max="1282" width="10.42578125" style="257" bestFit="1" customWidth="1"/>
    <col min="1283" max="1283" width="11.140625" style="257" bestFit="1" customWidth="1"/>
    <col min="1284" max="1284" width="10.42578125" style="257" bestFit="1" customWidth="1"/>
    <col min="1285" max="1287" width="11.5703125" style="257" bestFit="1" customWidth="1"/>
    <col min="1288" max="1288" width="10.42578125" style="257" bestFit="1" customWidth="1"/>
    <col min="1289" max="1289" width="11.140625" style="257" bestFit="1" customWidth="1"/>
    <col min="1290" max="1290" width="10.42578125" style="257" bestFit="1" customWidth="1"/>
    <col min="1291" max="1293" width="11.5703125" style="257" bestFit="1" customWidth="1"/>
    <col min="1294" max="1294" width="10.42578125" style="257" bestFit="1" customWidth="1"/>
    <col min="1295" max="1295" width="11.140625" style="257" bestFit="1" customWidth="1"/>
    <col min="1296" max="1297" width="10.42578125" style="257" bestFit="1" customWidth="1"/>
    <col min="1298" max="1301" width="11.5703125" style="257" bestFit="1" customWidth="1"/>
    <col min="1302" max="1302" width="14" style="257" bestFit="1" customWidth="1"/>
    <col min="1303" max="1303" width="9.140625" style="257"/>
    <col min="1304" max="1304" width="17.140625" style="257" bestFit="1" customWidth="1"/>
    <col min="1305" max="1536" width="9.140625" style="257"/>
    <col min="1537" max="1537" width="49.42578125" style="257" bestFit="1" customWidth="1"/>
    <col min="1538" max="1538" width="10.42578125" style="257" bestFit="1" customWidth="1"/>
    <col min="1539" max="1539" width="11.140625" style="257" bestFit="1" customWidth="1"/>
    <col min="1540" max="1540" width="10.42578125" style="257" bestFit="1" customWidth="1"/>
    <col min="1541" max="1543" width="11.5703125" style="257" bestFit="1" customWidth="1"/>
    <col min="1544" max="1544" width="10.42578125" style="257" bestFit="1" customWidth="1"/>
    <col min="1545" max="1545" width="11.140625" style="257" bestFit="1" customWidth="1"/>
    <col min="1546" max="1546" width="10.42578125" style="257" bestFit="1" customWidth="1"/>
    <col min="1547" max="1549" width="11.5703125" style="257" bestFit="1" customWidth="1"/>
    <col min="1550" max="1550" width="10.42578125" style="257" bestFit="1" customWidth="1"/>
    <col min="1551" max="1551" width="11.140625" style="257" bestFit="1" customWidth="1"/>
    <col min="1552" max="1553" width="10.42578125" style="257" bestFit="1" customWidth="1"/>
    <col min="1554" max="1557" width="11.5703125" style="257" bestFit="1" customWidth="1"/>
    <col min="1558" max="1558" width="14" style="257" bestFit="1" customWidth="1"/>
    <col min="1559" max="1559" width="9.140625" style="257"/>
    <col min="1560" max="1560" width="17.140625" style="257" bestFit="1" customWidth="1"/>
    <col min="1561" max="1792" width="9.140625" style="257"/>
    <col min="1793" max="1793" width="49.42578125" style="257" bestFit="1" customWidth="1"/>
    <col min="1794" max="1794" width="10.42578125" style="257" bestFit="1" customWidth="1"/>
    <col min="1795" max="1795" width="11.140625" style="257" bestFit="1" customWidth="1"/>
    <col min="1796" max="1796" width="10.42578125" style="257" bestFit="1" customWidth="1"/>
    <col min="1797" max="1799" width="11.5703125" style="257" bestFit="1" customWidth="1"/>
    <col min="1800" max="1800" width="10.42578125" style="257" bestFit="1" customWidth="1"/>
    <col min="1801" max="1801" width="11.140625" style="257" bestFit="1" customWidth="1"/>
    <col min="1802" max="1802" width="10.42578125" style="257" bestFit="1" customWidth="1"/>
    <col min="1803" max="1805" width="11.5703125" style="257" bestFit="1" customWidth="1"/>
    <col min="1806" max="1806" width="10.42578125" style="257" bestFit="1" customWidth="1"/>
    <col min="1807" max="1807" width="11.140625" style="257" bestFit="1" customWidth="1"/>
    <col min="1808" max="1809" width="10.42578125" style="257" bestFit="1" customWidth="1"/>
    <col min="1810" max="1813" width="11.5703125" style="257" bestFit="1" customWidth="1"/>
    <col min="1814" max="1814" width="14" style="257" bestFit="1" customWidth="1"/>
    <col min="1815" max="1815" width="9.140625" style="257"/>
    <col min="1816" max="1816" width="17.140625" style="257" bestFit="1" customWidth="1"/>
    <col min="1817" max="2048" width="9.140625" style="257"/>
    <col min="2049" max="2049" width="49.42578125" style="257" bestFit="1" customWidth="1"/>
    <col min="2050" max="2050" width="10.42578125" style="257" bestFit="1" customWidth="1"/>
    <col min="2051" max="2051" width="11.140625" style="257" bestFit="1" customWidth="1"/>
    <col min="2052" max="2052" width="10.42578125" style="257" bestFit="1" customWidth="1"/>
    <col min="2053" max="2055" width="11.5703125" style="257" bestFit="1" customWidth="1"/>
    <col min="2056" max="2056" width="10.42578125" style="257" bestFit="1" customWidth="1"/>
    <col min="2057" max="2057" width="11.140625" style="257" bestFit="1" customWidth="1"/>
    <col min="2058" max="2058" width="10.42578125" style="257" bestFit="1" customWidth="1"/>
    <col min="2059" max="2061" width="11.5703125" style="257" bestFit="1" customWidth="1"/>
    <col min="2062" max="2062" width="10.42578125" style="257" bestFit="1" customWidth="1"/>
    <col min="2063" max="2063" width="11.140625" style="257" bestFit="1" customWidth="1"/>
    <col min="2064" max="2065" width="10.42578125" style="257" bestFit="1" customWidth="1"/>
    <col min="2066" max="2069" width="11.5703125" style="257" bestFit="1" customWidth="1"/>
    <col min="2070" max="2070" width="14" style="257" bestFit="1" customWidth="1"/>
    <col min="2071" max="2071" width="9.140625" style="257"/>
    <col min="2072" max="2072" width="17.140625" style="257" bestFit="1" customWidth="1"/>
    <col min="2073" max="2304" width="9.140625" style="257"/>
    <col min="2305" max="2305" width="49.42578125" style="257" bestFit="1" customWidth="1"/>
    <col min="2306" max="2306" width="10.42578125" style="257" bestFit="1" customWidth="1"/>
    <col min="2307" max="2307" width="11.140625" style="257" bestFit="1" customWidth="1"/>
    <col min="2308" max="2308" width="10.42578125" style="257" bestFit="1" customWidth="1"/>
    <col min="2309" max="2311" width="11.5703125" style="257" bestFit="1" customWidth="1"/>
    <col min="2312" max="2312" width="10.42578125" style="257" bestFit="1" customWidth="1"/>
    <col min="2313" max="2313" width="11.140625" style="257" bestFit="1" customWidth="1"/>
    <col min="2314" max="2314" width="10.42578125" style="257" bestFit="1" customWidth="1"/>
    <col min="2315" max="2317" width="11.5703125" style="257" bestFit="1" customWidth="1"/>
    <col min="2318" max="2318" width="10.42578125" style="257" bestFit="1" customWidth="1"/>
    <col min="2319" max="2319" width="11.140625" style="257" bestFit="1" customWidth="1"/>
    <col min="2320" max="2321" width="10.42578125" style="257" bestFit="1" customWidth="1"/>
    <col min="2322" max="2325" width="11.5703125" style="257" bestFit="1" customWidth="1"/>
    <col min="2326" max="2326" width="14" style="257" bestFit="1" customWidth="1"/>
    <col min="2327" max="2327" width="9.140625" style="257"/>
    <col min="2328" max="2328" width="17.140625" style="257" bestFit="1" customWidth="1"/>
    <col min="2329" max="2560" width="9.140625" style="257"/>
    <col min="2561" max="2561" width="49.42578125" style="257" bestFit="1" customWidth="1"/>
    <col min="2562" max="2562" width="10.42578125" style="257" bestFit="1" customWidth="1"/>
    <col min="2563" max="2563" width="11.140625" style="257" bestFit="1" customWidth="1"/>
    <col min="2564" max="2564" width="10.42578125" style="257" bestFit="1" customWidth="1"/>
    <col min="2565" max="2567" width="11.5703125" style="257" bestFit="1" customWidth="1"/>
    <col min="2568" max="2568" width="10.42578125" style="257" bestFit="1" customWidth="1"/>
    <col min="2569" max="2569" width="11.140625" style="257" bestFit="1" customWidth="1"/>
    <col min="2570" max="2570" width="10.42578125" style="257" bestFit="1" customWidth="1"/>
    <col min="2571" max="2573" width="11.5703125" style="257" bestFit="1" customWidth="1"/>
    <col min="2574" max="2574" width="10.42578125" style="257" bestFit="1" customWidth="1"/>
    <col min="2575" max="2575" width="11.140625" style="257" bestFit="1" customWidth="1"/>
    <col min="2576" max="2577" width="10.42578125" style="257" bestFit="1" customWidth="1"/>
    <col min="2578" max="2581" width="11.5703125" style="257" bestFit="1" customWidth="1"/>
    <col min="2582" max="2582" width="14" style="257" bestFit="1" customWidth="1"/>
    <col min="2583" max="2583" width="9.140625" style="257"/>
    <col min="2584" max="2584" width="17.140625" style="257" bestFit="1" customWidth="1"/>
    <col min="2585" max="2816" width="9.140625" style="257"/>
    <col min="2817" max="2817" width="49.42578125" style="257" bestFit="1" customWidth="1"/>
    <col min="2818" max="2818" width="10.42578125" style="257" bestFit="1" customWidth="1"/>
    <col min="2819" max="2819" width="11.140625" style="257" bestFit="1" customWidth="1"/>
    <col min="2820" max="2820" width="10.42578125" style="257" bestFit="1" customWidth="1"/>
    <col min="2821" max="2823" width="11.5703125" style="257" bestFit="1" customWidth="1"/>
    <col min="2824" max="2824" width="10.42578125" style="257" bestFit="1" customWidth="1"/>
    <col min="2825" max="2825" width="11.140625" style="257" bestFit="1" customWidth="1"/>
    <col min="2826" max="2826" width="10.42578125" style="257" bestFit="1" customWidth="1"/>
    <col min="2827" max="2829" width="11.5703125" style="257" bestFit="1" customWidth="1"/>
    <col min="2830" max="2830" width="10.42578125" style="257" bestFit="1" customWidth="1"/>
    <col min="2831" max="2831" width="11.140625" style="257" bestFit="1" customWidth="1"/>
    <col min="2832" max="2833" width="10.42578125" style="257" bestFit="1" customWidth="1"/>
    <col min="2834" max="2837" width="11.5703125" style="257" bestFit="1" customWidth="1"/>
    <col min="2838" max="2838" width="14" style="257" bestFit="1" customWidth="1"/>
    <col min="2839" max="2839" width="9.140625" style="257"/>
    <col min="2840" max="2840" width="17.140625" style="257" bestFit="1" customWidth="1"/>
    <col min="2841" max="3072" width="9.140625" style="257"/>
    <col min="3073" max="3073" width="49.42578125" style="257" bestFit="1" customWidth="1"/>
    <col min="3074" max="3074" width="10.42578125" style="257" bestFit="1" customWidth="1"/>
    <col min="3075" max="3075" width="11.140625" style="257" bestFit="1" customWidth="1"/>
    <col min="3076" max="3076" width="10.42578125" style="257" bestFit="1" customWidth="1"/>
    <col min="3077" max="3079" width="11.5703125" style="257" bestFit="1" customWidth="1"/>
    <col min="3080" max="3080" width="10.42578125" style="257" bestFit="1" customWidth="1"/>
    <col min="3081" max="3081" width="11.140625" style="257" bestFit="1" customWidth="1"/>
    <col min="3082" max="3082" width="10.42578125" style="257" bestFit="1" customWidth="1"/>
    <col min="3083" max="3085" width="11.5703125" style="257" bestFit="1" customWidth="1"/>
    <col min="3086" max="3086" width="10.42578125" style="257" bestFit="1" customWidth="1"/>
    <col min="3087" max="3087" width="11.140625" style="257" bestFit="1" customWidth="1"/>
    <col min="3088" max="3089" width="10.42578125" style="257" bestFit="1" customWidth="1"/>
    <col min="3090" max="3093" width="11.5703125" style="257" bestFit="1" customWidth="1"/>
    <col min="3094" max="3094" width="14" style="257" bestFit="1" customWidth="1"/>
    <col min="3095" max="3095" width="9.140625" style="257"/>
    <col min="3096" max="3096" width="17.140625" style="257" bestFit="1" customWidth="1"/>
    <col min="3097" max="3328" width="9.140625" style="257"/>
    <col min="3329" max="3329" width="49.42578125" style="257" bestFit="1" customWidth="1"/>
    <col min="3330" max="3330" width="10.42578125" style="257" bestFit="1" customWidth="1"/>
    <col min="3331" max="3331" width="11.140625" style="257" bestFit="1" customWidth="1"/>
    <col min="3332" max="3332" width="10.42578125" style="257" bestFit="1" customWidth="1"/>
    <col min="3333" max="3335" width="11.5703125" style="257" bestFit="1" customWidth="1"/>
    <col min="3336" max="3336" width="10.42578125" style="257" bestFit="1" customWidth="1"/>
    <col min="3337" max="3337" width="11.140625" style="257" bestFit="1" customWidth="1"/>
    <col min="3338" max="3338" width="10.42578125" style="257" bestFit="1" customWidth="1"/>
    <col min="3339" max="3341" width="11.5703125" style="257" bestFit="1" customWidth="1"/>
    <col min="3342" max="3342" width="10.42578125" style="257" bestFit="1" customWidth="1"/>
    <col min="3343" max="3343" width="11.140625" style="257" bestFit="1" customWidth="1"/>
    <col min="3344" max="3345" width="10.42578125" style="257" bestFit="1" customWidth="1"/>
    <col min="3346" max="3349" width="11.5703125" style="257" bestFit="1" customWidth="1"/>
    <col min="3350" max="3350" width="14" style="257" bestFit="1" customWidth="1"/>
    <col min="3351" max="3351" width="9.140625" style="257"/>
    <col min="3352" max="3352" width="17.140625" style="257" bestFit="1" customWidth="1"/>
    <col min="3353" max="3584" width="9.140625" style="257"/>
    <col min="3585" max="3585" width="49.42578125" style="257" bestFit="1" customWidth="1"/>
    <col min="3586" max="3586" width="10.42578125" style="257" bestFit="1" customWidth="1"/>
    <col min="3587" max="3587" width="11.140625" style="257" bestFit="1" customWidth="1"/>
    <col min="3588" max="3588" width="10.42578125" style="257" bestFit="1" customWidth="1"/>
    <col min="3589" max="3591" width="11.5703125" style="257" bestFit="1" customWidth="1"/>
    <col min="3592" max="3592" width="10.42578125" style="257" bestFit="1" customWidth="1"/>
    <col min="3593" max="3593" width="11.140625" style="257" bestFit="1" customWidth="1"/>
    <col min="3594" max="3594" width="10.42578125" style="257" bestFit="1" customWidth="1"/>
    <col min="3595" max="3597" width="11.5703125" style="257" bestFit="1" customWidth="1"/>
    <col min="3598" max="3598" width="10.42578125" style="257" bestFit="1" customWidth="1"/>
    <col min="3599" max="3599" width="11.140625" style="257" bestFit="1" customWidth="1"/>
    <col min="3600" max="3601" width="10.42578125" style="257" bestFit="1" customWidth="1"/>
    <col min="3602" max="3605" width="11.5703125" style="257" bestFit="1" customWidth="1"/>
    <col min="3606" max="3606" width="14" style="257" bestFit="1" customWidth="1"/>
    <col min="3607" max="3607" width="9.140625" style="257"/>
    <col min="3608" max="3608" width="17.140625" style="257" bestFit="1" customWidth="1"/>
    <col min="3609" max="3840" width="9.140625" style="257"/>
    <col min="3841" max="3841" width="49.42578125" style="257" bestFit="1" customWidth="1"/>
    <col min="3842" max="3842" width="10.42578125" style="257" bestFit="1" customWidth="1"/>
    <col min="3843" max="3843" width="11.140625" style="257" bestFit="1" customWidth="1"/>
    <col min="3844" max="3844" width="10.42578125" style="257" bestFit="1" customWidth="1"/>
    <col min="3845" max="3847" width="11.5703125" style="257" bestFit="1" customWidth="1"/>
    <col min="3848" max="3848" width="10.42578125" style="257" bestFit="1" customWidth="1"/>
    <col min="3849" max="3849" width="11.140625" style="257" bestFit="1" customWidth="1"/>
    <col min="3850" max="3850" width="10.42578125" style="257" bestFit="1" customWidth="1"/>
    <col min="3851" max="3853" width="11.5703125" style="257" bestFit="1" customWidth="1"/>
    <col min="3854" max="3854" width="10.42578125" style="257" bestFit="1" customWidth="1"/>
    <col min="3855" max="3855" width="11.140625" style="257" bestFit="1" customWidth="1"/>
    <col min="3856" max="3857" width="10.42578125" style="257" bestFit="1" customWidth="1"/>
    <col min="3858" max="3861" width="11.5703125" style="257" bestFit="1" customWidth="1"/>
    <col min="3862" max="3862" width="14" style="257" bestFit="1" customWidth="1"/>
    <col min="3863" max="3863" width="9.140625" style="257"/>
    <col min="3864" max="3864" width="17.140625" style="257" bestFit="1" customWidth="1"/>
    <col min="3865" max="4096" width="9.140625" style="257"/>
    <col min="4097" max="4097" width="49.42578125" style="257" bestFit="1" customWidth="1"/>
    <col min="4098" max="4098" width="10.42578125" style="257" bestFit="1" customWidth="1"/>
    <col min="4099" max="4099" width="11.140625" style="257" bestFit="1" customWidth="1"/>
    <col min="4100" max="4100" width="10.42578125" style="257" bestFit="1" customWidth="1"/>
    <col min="4101" max="4103" width="11.5703125" style="257" bestFit="1" customWidth="1"/>
    <col min="4104" max="4104" width="10.42578125" style="257" bestFit="1" customWidth="1"/>
    <col min="4105" max="4105" width="11.140625" style="257" bestFit="1" customWidth="1"/>
    <col min="4106" max="4106" width="10.42578125" style="257" bestFit="1" customWidth="1"/>
    <col min="4107" max="4109" width="11.5703125" style="257" bestFit="1" customWidth="1"/>
    <col min="4110" max="4110" width="10.42578125" style="257" bestFit="1" customWidth="1"/>
    <col min="4111" max="4111" width="11.140625" style="257" bestFit="1" customWidth="1"/>
    <col min="4112" max="4113" width="10.42578125" style="257" bestFit="1" customWidth="1"/>
    <col min="4114" max="4117" width="11.5703125" style="257" bestFit="1" customWidth="1"/>
    <col min="4118" max="4118" width="14" style="257" bestFit="1" customWidth="1"/>
    <col min="4119" max="4119" width="9.140625" style="257"/>
    <col min="4120" max="4120" width="17.140625" style="257" bestFit="1" customWidth="1"/>
    <col min="4121" max="4352" width="9.140625" style="257"/>
    <col min="4353" max="4353" width="49.42578125" style="257" bestFit="1" customWidth="1"/>
    <col min="4354" max="4354" width="10.42578125" style="257" bestFit="1" customWidth="1"/>
    <col min="4355" max="4355" width="11.140625" style="257" bestFit="1" customWidth="1"/>
    <col min="4356" max="4356" width="10.42578125" style="257" bestFit="1" customWidth="1"/>
    <col min="4357" max="4359" width="11.5703125" style="257" bestFit="1" customWidth="1"/>
    <col min="4360" max="4360" width="10.42578125" style="257" bestFit="1" customWidth="1"/>
    <col min="4361" max="4361" width="11.140625" style="257" bestFit="1" customWidth="1"/>
    <col min="4362" max="4362" width="10.42578125" style="257" bestFit="1" customWidth="1"/>
    <col min="4363" max="4365" width="11.5703125" style="257" bestFit="1" customWidth="1"/>
    <col min="4366" max="4366" width="10.42578125" style="257" bestFit="1" customWidth="1"/>
    <col min="4367" max="4367" width="11.140625" style="257" bestFit="1" customWidth="1"/>
    <col min="4368" max="4369" width="10.42578125" style="257" bestFit="1" customWidth="1"/>
    <col min="4370" max="4373" width="11.5703125" style="257" bestFit="1" customWidth="1"/>
    <col min="4374" max="4374" width="14" style="257" bestFit="1" customWidth="1"/>
    <col min="4375" max="4375" width="9.140625" style="257"/>
    <col min="4376" max="4376" width="17.140625" style="257" bestFit="1" customWidth="1"/>
    <col min="4377" max="4608" width="9.140625" style="257"/>
    <col min="4609" max="4609" width="49.42578125" style="257" bestFit="1" customWidth="1"/>
    <col min="4610" max="4610" width="10.42578125" style="257" bestFit="1" customWidth="1"/>
    <col min="4611" max="4611" width="11.140625" style="257" bestFit="1" customWidth="1"/>
    <col min="4612" max="4612" width="10.42578125" style="257" bestFit="1" customWidth="1"/>
    <col min="4613" max="4615" width="11.5703125" style="257" bestFit="1" customWidth="1"/>
    <col min="4616" max="4616" width="10.42578125" style="257" bestFit="1" customWidth="1"/>
    <col min="4617" max="4617" width="11.140625" style="257" bestFit="1" customWidth="1"/>
    <col min="4618" max="4618" width="10.42578125" style="257" bestFit="1" customWidth="1"/>
    <col min="4619" max="4621" width="11.5703125" style="257" bestFit="1" customWidth="1"/>
    <col min="4622" max="4622" width="10.42578125" style="257" bestFit="1" customWidth="1"/>
    <col min="4623" max="4623" width="11.140625" style="257" bestFit="1" customWidth="1"/>
    <col min="4624" max="4625" width="10.42578125" style="257" bestFit="1" customWidth="1"/>
    <col min="4626" max="4629" width="11.5703125" style="257" bestFit="1" customWidth="1"/>
    <col min="4630" max="4630" width="14" style="257" bestFit="1" customWidth="1"/>
    <col min="4631" max="4631" width="9.140625" style="257"/>
    <col min="4632" max="4632" width="17.140625" style="257" bestFit="1" customWidth="1"/>
    <col min="4633" max="4864" width="9.140625" style="257"/>
    <col min="4865" max="4865" width="49.42578125" style="257" bestFit="1" customWidth="1"/>
    <col min="4866" max="4866" width="10.42578125" style="257" bestFit="1" customWidth="1"/>
    <col min="4867" max="4867" width="11.140625" style="257" bestFit="1" customWidth="1"/>
    <col min="4868" max="4868" width="10.42578125" style="257" bestFit="1" customWidth="1"/>
    <col min="4869" max="4871" width="11.5703125" style="257" bestFit="1" customWidth="1"/>
    <col min="4872" max="4872" width="10.42578125" style="257" bestFit="1" customWidth="1"/>
    <col min="4873" max="4873" width="11.140625" style="257" bestFit="1" customWidth="1"/>
    <col min="4874" max="4874" width="10.42578125" style="257" bestFit="1" customWidth="1"/>
    <col min="4875" max="4877" width="11.5703125" style="257" bestFit="1" customWidth="1"/>
    <col min="4878" max="4878" width="10.42578125" style="257" bestFit="1" customWidth="1"/>
    <col min="4879" max="4879" width="11.140625" style="257" bestFit="1" customWidth="1"/>
    <col min="4880" max="4881" width="10.42578125" style="257" bestFit="1" customWidth="1"/>
    <col min="4882" max="4885" width="11.5703125" style="257" bestFit="1" customWidth="1"/>
    <col min="4886" max="4886" width="14" style="257" bestFit="1" customWidth="1"/>
    <col min="4887" max="4887" width="9.140625" style="257"/>
    <col min="4888" max="4888" width="17.140625" style="257" bestFit="1" customWidth="1"/>
    <col min="4889" max="5120" width="9.140625" style="257"/>
    <col min="5121" max="5121" width="49.42578125" style="257" bestFit="1" customWidth="1"/>
    <col min="5122" max="5122" width="10.42578125" style="257" bestFit="1" customWidth="1"/>
    <col min="5123" max="5123" width="11.140625" style="257" bestFit="1" customWidth="1"/>
    <col min="5124" max="5124" width="10.42578125" style="257" bestFit="1" customWidth="1"/>
    <col min="5125" max="5127" width="11.5703125" style="257" bestFit="1" customWidth="1"/>
    <col min="5128" max="5128" width="10.42578125" style="257" bestFit="1" customWidth="1"/>
    <col min="5129" max="5129" width="11.140625" style="257" bestFit="1" customWidth="1"/>
    <col min="5130" max="5130" width="10.42578125" style="257" bestFit="1" customWidth="1"/>
    <col min="5131" max="5133" width="11.5703125" style="257" bestFit="1" customWidth="1"/>
    <col min="5134" max="5134" width="10.42578125" style="257" bestFit="1" customWidth="1"/>
    <col min="5135" max="5135" width="11.140625" style="257" bestFit="1" customWidth="1"/>
    <col min="5136" max="5137" width="10.42578125" style="257" bestFit="1" customWidth="1"/>
    <col min="5138" max="5141" width="11.5703125" style="257" bestFit="1" customWidth="1"/>
    <col min="5142" max="5142" width="14" style="257" bestFit="1" customWidth="1"/>
    <col min="5143" max="5143" width="9.140625" style="257"/>
    <col min="5144" max="5144" width="17.140625" style="257" bestFit="1" customWidth="1"/>
    <col min="5145" max="5376" width="9.140625" style="257"/>
    <col min="5377" max="5377" width="49.42578125" style="257" bestFit="1" customWidth="1"/>
    <col min="5378" max="5378" width="10.42578125" style="257" bestFit="1" customWidth="1"/>
    <col min="5379" max="5379" width="11.140625" style="257" bestFit="1" customWidth="1"/>
    <col min="5380" max="5380" width="10.42578125" style="257" bestFit="1" customWidth="1"/>
    <col min="5381" max="5383" width="11.5703125" style="257" bestFit="1" customWidth="1"/>
    <col min="5384" max="5384" width="10.42578125" style="257" bestFit="1" customWidth="1"/>
    <col min="5385" max="5385" width="11.140625" style="257" bestFit="1" customWidth="1"/>
    <col min="5386" max="5386" width="10.42578125" style="257" bestFit="1" customWidth="1"/>
    <col min="5387" max="5389" width="11.5703125" style="257" bestFit="1" customWidth="1"/>
    <col min="5390" max="5390" width="10.42578125" style="257" bestFit="1" customWidth="1"/>
    <col min="5391" max="5391" width="11.140625" style="257" bestFit="1" customWidth="1"/>
    <col min="5392" max="5393" width="10.42578125" style="257" bestFit="1" customWidth="1"/>
    <col min="5394" max="5397" width="11.5703125" style="257" bestFit="1" customWidth="1"/>
    <col min="5398" max="5398" width="14" style="257" bestFit="1" customWidth="1"/>
    <col min="5399" max="5399" width="9.140625" style="257"/>
    <col min="5400" max="5400" width="17.140625" style="257" bestFit="1" customWidth="1"/>
    <col min="5401" max="5632" width="9.140625" style="257"/>
    <col min="5633" max="5633" width="49.42578125" style="257" bestFit="1" customWidth="1"/>
    <col min="5634" max="5634" width="10.42578125" style="257" bestFit="1" customWidth="1"/>
    <col min="5635" max="5635" width="11.140625" style="257" bestFit="1" customWidth="1"/>
    <col min="5636" max="5636" width="10.42578125" style="257" bestFit="1" customWidth="1"/>
    <col min="5637" max="5639" width="11.5703125" style="257" bestFit="1" customWidth="1"/>
    <col min="5640" max="5640" width="10.42578125" style="257" bestFit="1" customWidth="1"/>
    <col min="5641" max="5641" width="11.140625" style="257" bestFit="1" customWidth="1"/>
    <col min="5642" max="5642" width="10.42578125" style="257" bestFit="1" customWidth="1"/>
    <col min="5643" max="5645" width="11.5703125" style="257" bestFit="1" customWidth="1"/>
    <col min="5646" max="5646" width="10.42578125" style="257" bestFit="1" customWidth="1"/>
    <col min="5647" max="5647" width="11.140625" style="257" bestFit="1" customWidth="1"/>
    <col min="5648" max="5649" width="10.42578125" style="257" bestFit="1" customWidth="1"/>
    <col min="5650" max="5653" width="11.5703125" style="257" bestFit="1" customWidth="1"/>
    <col min="5654" max="5654" width="14" style="257" bestFit="1" customWidth="1"/>
    <col min="5655" max="5655" width="9.140625" style="257"/>
    <col min="5656" max="5656" width="17.140625" style="257" bestFit="1" customWidth="1"/>
    <col min="5657" max="5888" width="9.140625" style="257"/>
    <col min="5889" max="5889" width="49.42578125" style="257" bestFit="1" customWidth="1"/>
    <col min="5890" max="5890" width="10.42578125" style="257" bestFit="1" customWidth="1"/>
    <col min="5891" max="5891" width="11.140625" style="257" bestFit="1" customWidth="1"/>
    <col min="5892" max="5892" width="10.42578125" style="257" bestFit="1" customWidth="1"/>
    <col min="5893" max="5895" width="11.5703125" style="257" bestFit="1" customWidth="1"/>
    <col min="5896" max="5896" width="10.42578125" style="257" bestFit="1" customWidth="1"/>
    <col min="5897" max="5897" width="11.140625" style="257" bestFit="1" customWidth="1"/>
    <col min="5898" max="5898" width="10.42578125" style="257" bestFit="1" customWidth="1"/>
    <col min="5899" max="5901" width="11.5703125" style="257" bestFit="1" customWidth="1"/>
    <col min="5902" max="5902" width="10.42578125" style="257" bestFit="1" customWidth="1"/>
    <col min="5903" max="5903" width="11.140625" style="257" bestFit="1" customWidth="1"/>
    <col min="5904" max="5905" width="10.42578125" style="257" bestFit="1" customWidth="1"/>
    <col min="5906" max="5909" width="11.5703125" style="257" bestFit="1" customWidth="1"/>
    <col min="5910" max="5910" width="14" style="257" bestFit="1" customWidth="1"/>
    <col min="5911" max="5911" width="9.140625" style="257"/>
    <col min="5912" max="5912" width="17.140625" style="257" bestFit="1" customWidth="1"/>
    <col min="5913" max="6144" width="9.140625" style="257"/>
    <col min="6145" max="6145" width="49.42578125" style="257" bestFit="1" customWidth="1"/>
    <col min="6146" max="6146" width="10.42578125" style="257" bestFit="1" customWidth="1"/>
    <col min="6147" max="6147" width="11.140625" style="257" bestFit="1" customWidth="1"/>
    <col min="6148" max="6148" width="10.42578125" style="257" bestFit="1" customWidth="1"/>
    <col min="6149" max="6151" width="11.5703125" style="257" bestFit="1" customWidth="1"/>
    <col min="6152" max="6152" width="10.42578125" style="257" bestFit="1" customWidth="1"/>
    <col min="6153" max="6153" width="11.140625" style="257" bestFit="1" customWidth="1"/>
    <col min="6154" max="6154" width="10.42578125" style="257" bestFit="1" customWidth="1"/>
    <col min="6155" max="6157" width="11.5703125" style="257" bestFit="1" customWidth="1"/>
    <col min="6158" max="6158" width="10.42578125" style="257" bestFit="1" customWidth="1"/>
    <col min="6159" max="6159" width="11.140625" style="257" bestFit="1" customWidth="1"/>
    <col min="6160" max="6161" width="10.42578125" style="257" bestFit="1" customWidth="1"/>
    <col min="6162" max="6165" width="11.5703125" style="257" bestFit="1" customWidth="1"/>
    <col min="6166" max="6166" width="14" style="257" bestFit="1" customWidth="1"/>
    <col min="6167" max="6167" width="9.140625" style="257"/>
    <col min="6168" max="6168" width="17.140625" style="257" bestFit="1" customWidth="1"/>
    <col min="6169" max="6400" width="9.140625" style="257"/>
    <col min="6401" max="6401" width="49.42578125" style="257" bestFit="1" customWidth="1"/>
    <col min="6402" max="6402" width="10.42578125" style="257" bestFit="1" customWidth="1"/>
    <col min="6403" max="6403" width="11.140625" style="257" bestFit="1" customWidth="1"/>
    <col min="6404" max="6404" width="10.42578125" style="257" bestFit="1" customWidth="1"/>
    <col min="6405" max="6407" width="11.5703125" style="257" bestFit="1" customWidth="1"/>
    <col min="6408" max="6408" width="10.42578125" style="257" bestFit="1" customWidth="1"/>
    <col min="6409" max="6409" width="11.140625" style="257" bestFit="1" customWidth="1"/>
    <col min="6410" max="6410" width="10.42578125" style="257" bestFit="1" customWidth="1"/>
    <col min="6411" max="6413" width="11.5703125" style="257" bestFit="1" customWidth="1"/>
    <col min="6414" max="6414" width="10.42578125" style="257" bestFit="1" customWidth="1"/>
    <col min="6415" max="6415" width="11.140625" style="257" bestFit="1" customWidth="1"/>
    <col min="6416" max="6417" width="10.42578125" style="257" bestFit="1" customWidth="1"/>
    <col min="6418" max="6421" width="11.5703125" style="257" bestFit="1" customWidth="1"/>
    <col min="6422" max="6422" width="14" style="257" bestFit="1" customWidth="1"/>
    <col min="6423" max="6423" width="9.140625" style="257"/>
    <col min="6424" max="6424" width="17.140625" style="257" bestFit="1" customWidth="1"/>
    <col min="6425" max="6656" width="9.140625" style="257"/>
    <col min="6657" max="6657" width="49.42578125" style="257" bestFit="1" customWidth="1"/>
    <col min="6658" max="6658" width="10.42578125" style="257" bestFit="1" customWidth="1"/>
    <col min="6659" max="6659" width="11.140625" style="257" bestFit="1" customWidth="1"/>
    <col min="6660" max="6660" width="10.42578125" style="257" bestFit="1" customWidth="1"/>
    <col min="6661" max="6663" width="11.5703125" style="257" bestFit="1" customWidth="1"/>
    <col min="6664" max="6664" width="10.42578125" style="257" bestFit="1" customWidth="1"/>
    <col min="6665" max="6665" width="11.140625" style="257" bestFit="1" customWidth="1"/>
    <col min="6666" max="6666" width="10.42578125" style="257" bestFit="1" customWidth="1"/>
    <col min="6667" max="6669" width="11.5703125" style="257" bestFit="1" customWidth="1"/>
    <col min="6670" max="6670" width="10.42578125" style="257" bestFit="1" customWidth="1"/>
    <col min="6671" max="6671" width="11.140625" style="257" bestFit="1" customWidth="1"/>
    <col min="6672" max="6673" width="10.42578125" style="257" bestFit="1" customWidth="1"/>
    <col min="6674" max="6677" width="11.5703125" style="257" bestFit="1" customWidth="1"/>
    <col min="6678" max="6678" width="14" style="257" bestFit="1" customWidth="1"/>
    <col min="6679" max="6679" width="9.140625" style="257"/>
    <col min="6680" max="6680" width="17.140625" style="257" bestFit="1" customWidth="1"/>
    <col min="6681" max="6912" width="9.140625" style="257"/>
    <col min="6913" max="6913" width="49.42578125" style="257" bestFit="1" customWidth="1"/>
    <col min="6914" max="6914" width="10.42578125" style="257" bestFit="1" customWidth="1"/>
    <col min="6915" max="6915" width="11.140625" style="257" bestFit="1" customWidth="1"/>
    <col min="6916" max="6916" width="10.42578125" style="257" bestFit="1" customWidth="1"/>
    <col min="6917" max="6919" width="11.5703125" style="257" bestFit="1" customWidth="1"/>
    <col min="6920" max="6920" width="10.42578125" style="257" bestFit="1" customWidth="1"/>
    <col min="6921" max="6921" width="11.140625" style="257" bestFit="1" customWidth="1"/>
    <col min="6922" max="6922" width="10.42578125" style="257" bestFit="1" customWidth="1"/>
    <col min="6923" max="6925" width="11.5703125" style="257" bestFit="1" customWidth="1"/>
    <col min="6926" max="6926" width="10.42578125" style="257" bestFit="1" customWidth="1"/>
    <col min="6927" max="6927" width="11.140625" style="257" bestFit="1" customWidth="1"/>
    <col min="6928" max="6929" width="10.42578125" style="257" bestFit="1" customWidth="1"/>
    <col min="6930" max="6933" width="11.5703125" style="257" bestFit="1" customWidth="1"/>
    <col min="6934" max="6934" width="14" style="257" bestFit="1" customWidth="1"/>
    <col min="6935" max="6935" width="9.140625" style="257"/>
    <col min="6936" max="6936" width="17.140625" style="257" bestFit="1" customWidth="1"/>
    <col min="6937" max="7168" width="9.140625" style="257"/>
    <col min="7169" max="7169" width="49.42578125" style="257" bestFit="1" customWidth="1"/>
    <col min="7170" max="7170" width="10.42578125" style="257" bestFit="1" customWidth="1"/>
    <col min="7171" max="7171" width="11.140625" style="257" bestFit="1" customWidth="1"/>
    <col min="7172" max="7172" width="10.42578125" style="257" bestFit="1" customWidth="1"/>
    <col min="7173" max="7175" width="11.5703125" style="257" bestFit="1" customWidth="1"/>
    <col min="7176" max="7176" width="10.42578125" style="257" bestFit="1" customWidth="1"/>
    <col min="7177" max="7177" width="11.140625" style="257" bestFit="1" customWidth="1"/>
    <col min="7178" max="7178" width="10.42578125" style="257" bestFit="1" customWidth="1"/>
    <col min="7179" max="7181" width="11.5703125" style="257" bestFit="1" customWidth="1"/>
    <col min="7182" max="7182" width="10.42578125" style="257" bestFit="1" customWidth="1"/>
    <col min="7183" max="7183" width="11.140625" style="257" bestFit="1" customWidth="1"/>
    <col min="7184" max="7185" width="10.42578125" style="257" bestFit="1" customWidth="1"/>
    <col min="7186" max="7189" width="11.5703125" style="257" bestFit="1" customWidth="1"/>
    <col min="7190" max="7190" width="14" style="257" bestFit="1" customWidth="1"/>
    <col min="7191" max="7191" width="9.140625" style="257"/>
    <col min="7192" max="7192" width="17.140625" style="257" bestFit="1" customWidth="1"/>
    <col min="7193" max="7424" width="9.140625" style="257"/>
    <col min="7425" max="7425" width="49.42578125" style="257" bestFit="1" customWidth="1"/>
    <col min="7426" max="7426" width="10.42578125" style="257" bestFit="1" customWidth="1"/>
    <col min="7427" max="7427" width="11.140625" style="257" bestFit="1" customWidth="1"/>
    <col min="7428" max="7428" width="10.42578125" style="257" bestFit="1" customWidth="1"/>
    <col min="7429" max="7431" width="11.5703125" style="257" bestFit="1" customWidth="1"/>
    <col min="7432" max="7432" width="10.42578125" style="257" bestFit="1" customWidth="1"/>
    <col min="7433" max="7433" width="11.140625" style="257" bestFit="1" customWidth="1"/>
    <col min="7434" max="7434" width="10.42578125" style="257" bestFit="1" customWidth="1"/>
    <col min="7435" max="7437" width="11.5703125" style="257" bestFit="1" customWidth="1"/>
    <col min="7438" max="7438" width="10.42578125" style="257" bestFit="1" customWidth="1"/>
    <col min="7439" max="7439" width="11.140625" style="257" bestFit="1" customWidth="1"/>
    <col min="7440" max="7441" width="10.42578125" style="257" bestFit="1" customWidth="1"/>
    <col min="7442" max="7445" width="11.5703125" style="257" bestFit="1" customWidth="1"/>
    <col min="7446" max="7446" width="14" style="257" bestFit="1" customWidth="1"/>
    <col min="7447" max="7447" width="9.140625" style="257"/>
    <col min="7448" max="7448" width="17.140625" style="257" bestFit="1" customWidth="1"/>
    <col min="7449" max="7680" width="9.140625" style="257"/>
    <col min="7681" max="7681" width="49.42578125" style="257" bestFit="1" customWidth="1"/>
    <col min="7682" max="7682" width="10.42578125" style="257" bestFit="1" customWidth="1"/>
    <col min="7683" max="7683" width="11.140625" style="257" bestFit="1" customWidth="1"/>
    <col min="7684" max="7684" width="10.42578125" style="257" bestFit="1" customWidth="1"/>
    <col min="7685" max="7687" width="11.5703125" style="257" bestFit="1" customWidth="1"/>
    <col min="7688" max="7688" width="10.42578125" style="257" bestFit="1" customWidth="1"/>
    <col min="7689" max="7689" width="11.140625" style="257" bestFit="1" customWidth="1"/>
    <col min="7690" max="7690" width="10.42578125" style="257" bestFit="1" customWidth="1"/>
    <col min="7691" max="7693" width="11.5703125" style="257" bestFit="1" customWidth="1"/>
    <col min="7694" max="7694" width="10.42578125" style="257" bestFit="1" customWidth="1"/>
    <col min="7695" max="7695" width="11.140625" style="257" bestFit="1" customWidth="1"/>
    <col min="7696" max="7697" width="10.42578125" style="257" bestFit="1" customWidth="1"/>
    <col min="7698" max="7701" width="11.5703125" style="257" bestFit="1" customWidth="1"/>
    <col min="7702" max="7702" width="14" style="257" bestFit="1" customWidth="1"/>
    <col min="7703" max="7703" width="9.140625" style="257"/>
    <col min="7704" max="7704" width="17.140625" style="257" bestFit="1" customWidth="1"/>
    <col min="7705" max="7936" width="9.140625" style="257"/>
    <col min="7937" max="7937" width="49.42578125" style="257" bestFit="1" customWidth="1"/>
    <col min="7938" max="7938" width="10.42578125" style="257" bestFit="1" customWidth="1"/>
    <col min="7939" max="7939" width="11.140625" style="257" bestFit="1" customWidth="1"/>
    <col min="7940" max="7940" width="10.42578125" style="257" bestFit="1" customWidth="1"/>
    <col min="7941" max="7943" width="11.5703125" style="257" bestFit="1" customWidth="1"/>
    <col min="7944" max="7944" width="10.42578125" style="257" bestFit="1" customWidth="1"/>
    <col min="7945" max="7945" width="11.140625" style="257" bestFit="1" customWidth="1"/>
    <col min="7946" max="7946" width="10.42578125" style="257" bestFit="1" customWidth="1"/>
    <col min="7947" max="7949" width="11.5703125" style="257" bestFit="1" customWidth="1"/>
    <col min="7950" max="7950" width="10.42578125" style="257" bestFit="1" customWidth="1"/>
    <col min="7951" max="7951" width="11.140625" style="257" bestFit="1" customWidth="1"/>
    <col min="7952" max="7953" width="10.42578125" style="257" bestFit="1" customWidth="1"/>
    <col min="7954" max="7957" width="11.5703125" style="257" bestFit="1" customWidth="1"/>
    <col min="7958" max="7958" width="14" style="257" bestFit="1" customWidth="1"/>
    <col min="7959" max="7959" width="9.140625" style="257"/>
    <col min="7960" max="7960" width="17.140625" style="257" bestFit="1" customWidth="1"/>
    <col min="7961" max="8192" width="9.140625" style="257"/>
    <col min="8193" max="8193" width="49.42578125" style="257" bestFit="1" customWidth="1"/>
    <col min="8194" max="8194" width="10.42578125" style="257" bestFit="1" customWidth="1"/>
    <col min="8195" max="8195" width="11.140625" style="257" bestFit="1" customWidth="1"/>
    <col min="8196" max="8196" width="10.42578125" style="257" bestFit="1" customWidth="1"/>
    <col min="8197" max="8199" width="11.5703125" style="257" bestFit="1" customWidth="1"/>
    <col min="8200" max="8200" width="10.42578125" style="257" bestFit="1" customWidth="1"/>
    <col min="8201" max="8201" width="11.140625" style="257" bestFit="1" customWidth="1"/>
    <col min="8202" max="8202" width="10.42578125" style="257" bestFit="1" customWidth="1"/>
    <col min="8203" max="8205" width="11.5703125" style="257" bestFit="1" customWidth="1"/>
    <col min="8206" max="8206" width="10.42578125" style="257" bestFit="1" customWidth="1"/>
    <col min="8207" max="8207" width="11.140625" style="257" bestFit="1" customWidth="1"/>
    <col min="8208" max="8209" width="10.42578125" style="257" bestFit="1" customWidth="1"/>
    <col min="8210" max="8213" width="11.5703125" style="257" bestFit="1" customWidth="1"/>
    <col min="8214" max="8214" width="14" style="257" bestFit="1" customWidth="1"/>
    <col min="8215" max="8215" width="9.140625" style="257"/>
    <col min="8216" max="8216" width="17.140625" style="257" bestFit="1" customWidth="1"/>
    <col min="8217" max="8448" width="9.140625" style="257"/>
    <col min="8449" max="8449" width="49.42578125" style="257" bestFit="1" customWidth="1"/>
    <col min="8450" max="8450" width="10.42578125" style="257" bestFit="1" customWidth="1"/>
    <col min="8451" max="8451" width="11.140625" style="257" bestFit="1" customWidth="1"/>
    <col min="8452" max="8452" width="10.42578125" style="257" bestFit="1" customWidth="1"/>
    <col min="8453" max="8455" width="11.5703125" style="257" bestFit="1" customWidth="1"/>
    <col min="8456" max="8456" width="10.42578125" style="257" bestFit="1" customWidth="1"/>
    <col min="8457" max="8457" width="11.140625" style="257" bestFit="1" customWidth="1"/>
    <col min="8458" max="8458" width="10.42578125" style="257" bestFit="1" customWidth="1"/>
    <col min="8459" max="8461" width="11.5703125" style="257" bestFit="1" customWidth="1"/>
    <col min="8462" max="8462" width="10.42578125" style="257" bestFit="1" customWidth="1"/>
    <col min="8463" max="8463" width="11.140625" style="257" bestFit="1" customWidth="1"/>
    <col min="8464" max="8465" width="10.42578125" style="257" bestFit="1" customWidth="1"/>
    <col min="8466" max="8469" width="11.5703125" style="257" bestFit="1" customWidth="1"/>
    <col min="8470" max="8470" width="14" style="257" bestFit="1" customWidth="1"/>
    <col min="8471" max="8471" width="9.140625" style="257"/>
    <col min="8472" max="8472" width="17.140625" style="257" bestFit="1" customWidth="1"/>
    <col min="8473" max="8704" width="9.140625" style="257"/>
    <col min="8705" max="8705" width="49.42578125" style="257" bestFit="1" customWidth="1"/>
    <col min="8706" max="8706" width="10.42578125" style="257" bestFit="1" customWidth="1"/>
    <col min="8707" max="8707" width="11.140625" style="257" bestFit="1" customWidth="1"/>
    <col min="8708" max="8708" width="10.42578125" style="257" bestFit="1" customWidth="1"/>
    <col min="8709" max="8711" width="11.5703125" style="257" bestFit="1" customWidth="1"/>
    <col min="8712" max="8712" width="10.42578125" style="257" bestFit="1" customWidth="1"/>
    <col min="8713" max="8713" width="11.140625" style="257" bestFit="1" customWidth="1"/>
    <col min="8714" max="8714" width="10.42578125" style="257" bestFit="1" customWidth="1"/>
    <col min="8715" max="8717" width="11.5703125" style="257" bestFit="1" customWidth="1"/>
    <col min="8718" max="8718" width="10.42578125" style="257" bestFit="1" customWidth="1"/>
    <col min="8719" max="8719" width="11.140625" style="257" bestFit="1" customWidth="1"/>
    <col min="8720" max="8721" width="10.42578125" style="257" bestFit="1" customWidth="1"/>
    <col min="8722" max="8725" width="11.5703125" style="257" bestFit="1" customWidth="1"/>
    <col min="8726" max="8726" width="14" style="257" bestFit="1" customWidth="1"/>
    <col min="8727" max="8727" width="9.140625" style="257"/>
    <col min="8728" max="8728" width="17.140625" style="257" bestFit="1" customWidth="1"/>
    <col min="8729" max="8960" width="9.140625" style="257"/>
    <col min="8961" max="8961" width="49.42578125" style="257" bestFit="1" customWidth="1"/>
    <col min="8962" max="8962" width="10.42578125" style="257" bestFit="1" customWidth="1"/>
    <col min="8963" max="8963" width="11.140625" style="257" bestFit="1" customWidth="1"/>
    <col min="8964" max="8964" width="10.42578125" style="257" bestFit="1" customWidth="1"/>
    <col min="8965" max="8967" width="11.5703125" style="257" bestFit="1" customWidth="1"/>
    <col min="8968" max="8968" width="10.42578125" style="257" bestFit="1" customWidth="1"/>
    <col min="8969" max="8969" width="11.140625" style="257" bestFit="1" customWidth="1"/>
    <col min="8970" max="8970" width="10.42578125" style="257" bestFit="1" customWidth="1"/>
    <col min="8971" max="8973" width="11.5703125" style="257" bestFit="1" customWidth="1"/>
    <col min="8974" max="8974" width="10.42578125" style="257" bestFit="1" customWidth="1"/>
    <col min="8975" max="8975" width="11.140625" style="257" bestFit="1" customWidth="1"/>
    <col min="8976" max="8977" width="10.42578125" style="257" bestFit="1" customWidth="1"/>
    <col min="8978" max="8981" width="11.5703125" style="257" bestFit="1" customWidth="1"/>
    <col min="8982" max="8982" width="14" style="257" bestFit="1" customWidth="1"/>
    <col min="8983" max="8983" width="9.140625" style="257"/>
    <col min="8984" max="8984" width="17.140625" style="257" bestFit="1" customWidth="1"/>
    <col min="8985" max="9216" width="9.140625" style="257"/>
    <col min="9217" max="9217" width="49.42578125" style="257" bestFit="1" customWidth="1"/>
    <col min="9218" max="9218" width="10.42578125" style="257" bestFit="1" customWidth="1"/>
    <col min="9219" max="9219" width="11.140625" style="257" bestFit="1" customWidth="1"/>
    <col min="9220" max="9220" width="10.42578125" style="257" bestFit="1" customWidth="1"/>
    <col min="9221" max="9223" width="11.5703125" style="257" bestFit="1" customWidth="1"/>
    <col min="9224" max="9224" width="10.42578125" style="257" bestFit="1" customWidth="1"/>
    <col min="9225" max="9225" width="11.140625" style="257" bestFit="1" customWidth="1"/>
    <col min="9226" max="9226" width="10.42578125" style="257" bestFit="1" customWidth="1"/>
    <col min="9227" max="9229" width="11.5703125" style="257" bestFit="1" customWidth="1"/>
    <col min="9230" max="9230" width="10.42578125" style="257" bestFit="1" customWidth="1"/>
    <col min="9231" max="9231" width="11.140625" style="257" bestFit="1" customWidth="1"/>
    <col min="9232" max="9233" width="10.42578125" style="257" bestFit="1" customWidth="1"/>
    <col min="9234" max="9237" width="11.5703125" style="257" bestFit="1" customWidth="1"/>
    <col min="9238" max="9238" width="14" style="257" bestFit="1" customWidth="1"/>
    <col min="9239" max="9239" width="9.140625" style="257"/>
    <col min="9240" max="9240" width="17.140625" style="257" bestFit="1" customWidth="1"/>
    <col min="9241" max="9472" width="9.140625" style="257"/>
    <col min="9473" max="9473" width="49.42578125" style="257" bestFit="1" customWidth="1"/>
    <col min="9474" max="9474" width="10.42578125" style="257" bestFit="1" customWidth="1"/>
    <col min="9475" max="9475" width="11.140625" style="257" bestFit="1" customWidth="1"/>
    <col min="9476" max="9476" width="10.42578125" style="257" bestFit="1" customWidth="1"/>
    <col min="9477" max="9479" width="11.5703125" style="257" bestFit="1" customWidth="1"/>
    <col min="9480" max="9480" width="10.42578125" style="257" bestFit="1" customWidth="1"/>
    <col min="9481" max="9481" width="11.140625" style="257" bestFit="1" customWidth="1"/>
    <col min="9482" max="9482" width="10.42578125" style="257" bestFit="1" customWidth="1"/>
    <col min="9483" max="9485" width="11.5703125" style="257" bestFit="1" customWidth="1"/>
    <col min="9486" max="9486" width="10.42578125" style="257" bestFit="1" customWidth="1"/>
    <col min="9487" max="9487" width="11.140625" style="257" bestFit="1" customWidth="1"/>
    <col min="9488" max="9489" width="10.42578125" style="257" bestFit="1" customWidth="1"/>
    <col min="9490" max="9493" width="11.5703125" style="257" bestFit="1" customWidth="1"/>
    <col min="9494" max="9494" width="14" style="257" bestFit="1" customWidth="1"/>
    <col min="9495" max="9495" width="9.140625" style="257"/>
    <col min="9496" max="9496" width="17.140625" style="257" bestFit="1" customWidth="1"/>
    <col min="9497" max="9728" width="9.140625" style="257"/>
    <col min="9729" max="9729" width="49.42578125" style="257" bestFit="1" customWidth="1"/>
    <col min="9730" max="9730" width="10.42578125" style="257" bestFit="1" customWidth="1"/>
    <col min="9731" max="9731" width="11.140625" style="257" bestFit="1" customWidth="1"/>
    <col min="9732" max="9732" width="10.42578125" style="257" bestFit="1" customWidth="1"/>
    <col min="9733" max="9735" width="11.5703125" style="257" bestFit="1" customWidth="1"/>
    <col min="9736" max="9736" width="10.42578125" style="257" bestFit="1" customWidth="1"/>
    <col min="9737" max="9737" width="11.140625" style="257" bestFit="1" customWidth="1"/>
    <col min="9738" max="9738" width="10.42578125" style="257" bestFit="1" customWidth="1"/>
    <col min="9739" max="9741" width="11.5703125" style="257" bestFit="1" customWidth="1"/>
    <col min="9742" max="9742" width="10.42578125" style="257" bestFit="1" customWidth="1"/>
    <col min="9743" max="9743" width="11.140625" style="257" bestFit="1" customWidth="1"/>
    <col min="9744" max="9745" width="10.42578125" style="257" bestFit="1" customWidth="1"/>
    <col min="9746" max="9749" width="11.5703125" style="257" bestFit="1" customWidth="1"/>
    <col min="9750" max="9750" width="14" style="257" bestFit="1" customWidth="1"/>
    <col min="9751" max="9751" width="9.140625" style="257"/>
    <col min="9752" max="9752" width="17.140625" style="257" bestFit="1" customWidth="1"/>
    <col min="9753" max="9984" width="9.140625" style="257"/>
    <col min="9985" max="9985" width="49.42578125" style="257" bestFit="1" customWidth="1"/>
    <col min="9986" max="9986" width="10.42578125" style="257" bestFit="1" customWidth="1"/>
    <col min="9987" max="9987" width="11.140625" style="257" bestFit="1" customWidth="1"/>
    <col min="9988" max="9988" width="10.42578125" style="257" bestFit="1" customWidth="1"/>
    <col min="9989" max="9991" width="11.5703125" style="257" bestFit="1" customWidth="1"/>
    <col min="9992" max="9992" width="10.42578125" style="257" bestFit="1" customWidth="1"/>
    <col min="9993" max="9993" width="11.140625" style="257" bestFit="1" customWidth="1"/>
    <col min="9994" max="9994" width="10.42578125" style="257" bestFit="1" customWidth="1"/>
    <col min="9995" max="9997" width="11.5703125" style="257" bestFit="1" customWidth="1"/>
    <col min="9998" max="9998" width="10.42578125" style="257" bestFit="1" customWidth="1"/>
    <col min="9999" max="9999" width="11.140625" style="257" bestFit="1" customWidth="1"/>
    <col min="10000" max="10001" width="10.42578125" style="257" bestFit="1" customWidth="1"/>
    <col min="10002" max="10005" width="11.5703125" style="257" bestFit="1" customWidth="1"/>
    <col min="10006" max="10006" width="14" style="257" bestFit="1" customWidth="1"/>
    <col min="10007" max="10007" width="9.140625" style="257"/>
    <col min="10008" max="10008" width="17.140625" style="257" bestFit="1" customWidth="1"/>
    <col min="10009" max="10240" width="9.140625" style="257"/>
    <col min="10241" max="10241" width="49.42578125" style="257" bestFit="1" customWidth="1"/>
    <col min="10242" max="10242" width="10.42578125" style="257" bestFit="1" customWidth="1"/>
    <col min="10243" max="10243" width="11.140625" style="257" bestFit="1" customWidth="1"/>
    <col min="10244" max="10244" width="10.42578125" style="257" bestFit="1" customWidth="1"/>
    <col min="10245" max="10247" width="11.5703125" style="257" bestFit="1" customWidth="1"/>
    <col min="10248" max="10248" width="10.42578125" style="257" bestFit="1" customWidth="1"/>
    <col min="10249" max="10249" width="11.140625" style="257" bestFit="1" customWidth="1"/>
    <col min="10250" max="10250" width="10.42578125" style="257" bestFit="1" customWidth="1"/>
    <col min="10251" max="10253" width="11.5703125" style="257" bestFit="1" customWidth="1"/>
    <col min="10254" max="10254" width="10.42578125" style="257" bestFit="1" customWidth="1"/>
    <col min="10255" max="10255" width="11.140625" style="257" bestFit="1" customWidth="1"/>
    <col min="10256" max="10257" width="10.42578125" style="257" bestFit="1" customWidth="1"/>
    <col min="10258" max="10261" width="11.5703125" style="257" bestFit="1" customWidth="1"/>
    <col min="10262" max="10262" width="14" style="257" bestFit="1" customWidth="1"/>
    <col min="10263" max="10263" width="9.140625" style="257"/>
    <col min="10264" max="10264" width="17.140625" style="257" bestFit="1" customWidth="1"/>
    <col min="10265" max="10496" width="9.140625" style="257"/>
    <col min="10497" max="10497" width="49.42578125" style="257" bestFit="1" customWidth="1"/>
    <col min="10498" max="10498" width="10.42578125" style="257" bestFit="1" customWidth="1"/>
    <col min="10499" max="10499" width="11.140625" style="257" bestFit="1" customWidth="1"/>
    <col min="10500" max="10500" width="10.42578125" style="257" bestFit="1" customWidth="1"/>
    <col min="10501" max="10503" width="11.5703125" style="257" bestFit="1" customWidth="1"/>
    <col min="10504" max="10504" width="10.42578125" style="257" bestFit="1" customWidth="1"/>
    <col min="10505" max="10505" width="11.140625" style="257" bestFit="1" customWidth="1"/>
    <col min="10506" max="10506" width="10.42578125" style="257" bestFit="1" customWidth="1"/>
    <col min="10507" max="10509" width="11.5703125" style="257" bestFit="1" customWidth="1"/>
    <col min="10510" max="10510" width="10.42578125" style="257" bestFit="1" customWidth="1"/>
    <col min="10511" max="10511" width="11.140625" style="257" bestFit="1" customWidth="1"/>
    <col min="10512" max="10513" width="10.42578125" style="257" bestFit="1" customWidth="1"/>
    <col min="10514" max="10517" width="11.5703125" style="257" bestFit="1" customWidth="1"/>
    <col min="10518" max="10518" width="14" style="257" bestFit="1" customWidth="1"/>
    <col min="10519" max="10519" width="9.140625" style="257"/>
    <col min="10520" max="10520" width="17.140625" style="257" bestFit="1" customWidth="1"/>
    <col min="10521" max="10752" width="9.140625" style="257"/>
    <col min="10753" max="10753" width="49.42578125" style="257" bestFit="1" customWidth="1"/>
    <col min="10754" max="10754" width="10.42578125" style="257" bestFit="1" customWidth="1"/>
    <col min="10755" max="10755" width="11.140625" style="257" bestFit="1" customWidth="1"/>
    <col min="10756" max="10756" width="10.42578125" style="257" bestFit="1" customWidth="1"/>
    <col min="10757" max="10759" width="11.5703125" style="257" bestFit="1" customWidth="1"/>
    <col min="10760" max="10760" width="10.42578125" style="257" bestFit="1" customWidth="1"/>
    <col min="10761" max="10761" width="11.140625" style="257" bestFit="1" customWidth="1"/>
    <col min="10762" max="10762" width="10.42578125" style="257" bestFit="1" customWidth="1"/>
    <col min="10763" max="10765" width="11.5703125" style="257" bestFit="1" customWidth="1"/>
    <col min="10766" max="10766" width="10.42578125" style="257" bestFit="1" customWidth="1"/>
    <col min="10767" max="10767" width="11.140625" style="257" bestFit="1" customWidth="1"/>
    <col min="10768" max="10769" width="10.42578125" style="257" bestFit="1" customWidth="1"/>
    <col min="10770" max="10773" width="11.5703125" style="257" bestFit="1" customWidth="1"/>
    <col min="10774" max="10774" width="14" style="257" bestFit="1" customWidth="1"/>
    <col min="10775" max="10775" width="9.140625" style="257"/>
    <col min="10776" max="10776" width="17.140625" style="257" bestFit="1" customWidth="1"/>
    <col min="10777" max="11008" width="9.140625" style="257"/>
    <col min="11009" max="11009" width="49.42578125" style="257" bestFit="1" customWidth="1"/>
    <col min="11010" max="11010" width="10.42578125" style="257" bestFit="1" customWidth="1"/>
    <col min="11011" max="11011" width="11.140625" style="257" bestFit="1" customWidth="1"/>
    <col min="11012" max="11012" width="10.42578125" style="257" bestFit="1" customWidth="1"/>
    <col min="11013" max="11015" width="11.5703125" style="257" bestFit="1" customWidth="1"/>
    <col min="11016" max="11016" width="10.42578125" style="257" bestFit="1" customWidth="1"/>
    <col min="11017" max="11017" width="11.140625" style="257" bestFit="1" customWidth="1"/>
    <col min="11018" max="11018" width="10.42578125" style="257" bestFit="1" customWidth="1"/>
    <col min="11019" max="11021" width="11.5703125" style="257" bestFit="1" customWidth="1"/>
    <col min="11022" max="11022" width="10.42578125" style="257" bestFit="1" customWidth="1"/>
    <col min="11023" max="11023" width="11.140625" style="257" bestFit="1" customWidth="1"/>
    <col min="11024" max="11025" width="10.42578125" style="257" bestFit="1" customWidth="1"/>
    <col min="11026" max="11029" width="11.5703125" style="257" bestFit="1" customWidth="1"/>
    <col min="11030" max="11030" width="14" style="257" bestFit="1" customWidth="1"/>
    <col min="11031" max="11031" width="9.140625" style="257"/>
    <col min="11032" max="11032" width="17.140625" style="257" bestFit="1" customWidth="1"/>
    <col min="11033" max="11264" width="9.140625" style="257"/>
    <col min="11265" max="11265" width="49.42578125" style="257" bestFit="1" customWidth="1"/>
    <col min="11266" max="11266" width="10.42578125" style="257" bestFit="1" customWidth="1"/>
    <col min="11267" max="11267" width="11.140625" style="257" bestFit="1" customWidth="1"/>
    <col min="11268" max="11268" width="10.42578125" style="257" bestFit="1" customWidth="1"/>
    <col min="11269" max="11271" width="11.5703125" style="257" bestFit="1" customWidth="1"/>
    <col min="11272" max="11272" width="10.42578125" style="257" bestFit="1" customWidth="1"/>
    <col min="11273" max="11273" width="11.140625" style="257" bestFit="1" customWidth="1"/>
    <col min="11274" max="11274" width="10.42578125" style="257" bestFit="1" customWidth="1"/>
    <col min="11275" max="11277" width="11.5703125" style="257" bestFit="1" customWidth="1"/>
    <col min="11278" max="11278" width="10.42578125" style="257" bestFit="1" customWidth="1"/>
    <col min="11279" max="11279" width="11.140625" style="257" bestFit="1" customWidth="1"/>
    <col min="11280" max="11281" width="10.42578125" style="257" bestFit="1" customWidth="1"/>
    <col min="11282" max="11285" width="11.5703125" style="257" bestFit="1" customWidth="1"/>
    <col min="11286" max="11286" width="14" style="257" bestFit="1" customWidth="1"/>
    <col min="11287" max="11287" width="9.140625" style="257"/>
    <col min="11288" max="11288" width="17.140625" style="257" bestFit="1" customWidth="1"/>
    <col min="11289" max="11520" width="9.140625" style="257"/>
    <col min="11521" max="11521" width="49.42578125" style="257" bestFit="1" customWidth="1"/>
    <col min="11522" max="11522" width="10.42578125" style="257" bestFit="1" customWidth="1"/>
    <col min="11523" max="11523" width="11.140625" style="257" bestFit="1" customWidth="1"/>
    <col min="11524" max="11524" width="10.42578125" style="257" bestFit="1" customWidth="1"/>
    <col min="11525" max="11527" width="11.5703125" style="257" bestFit="1" customWidth="1"/>
    <col min="11528" max="11528" width="10.42578125" style="257" bestFit="1" customWidth="1"/>
    <col min="11529" max="11529" width="11.140625" style="257" bestFit="1" customWidth="1"/>
    <col min="11530" max="11530" width="10.42578125" style="257" bestFit="1" customWidth="1"/>
    <col min="11531" max="11533" width="11.5703125" style="257" bestFit="1" customWidth="1"/>
    <col min="11534" max="11534" width="10.42578125" style="257" bestFit="1" customWidth="1"/>
    <col min="11535" max="11535" width="11.140625" style="257" bestFit="1" customWidth="1"/>
    <col min="11536" max="11537" width="10.42578125" style="257" bestFit="1" customWidth="1"/>
    <col min="11538" max="11541" width="11.5703125" style="257" bestFit="1" customWidth="1"/>
    <col min="11542" max="11542" width="14" style="257" bestFit="1" customWidth="1"/>
    <col min="11543" max="11543" width="9.140625" style="257"/>
    <col min="11544" max="11544" width="17.140625" style="257" bestFit="1" customWidth="1"/>
    <col min="11545" max="11776" width="9.140625" style="257"/>
    <col min="11777" max="11777" width="49.42578125" style="257" bestFit="1" customWidth="1"/>
    <col min="11778" max="11778" width="10.42578125" style="257" bestFit="1" customWidth="1"/>
    <col min="11779" max="11779" width="11.140625" style="257" bestFit="1" customWidth="1"/>
    <col min="11780" max="11780" width="10.42578125" style="257" bestFit="1" customWidth="1"/>
    <col min="11781" max="11783" width="11.5703125" style="257" bestFit="1" customWidth="1"/>
    <col min="11784" max="11784" width="10.42578125" style="257" bestFit="1" customWidth="1"/>
    <col min="11785" max="11785" width="11.140625" style="257" bestFit="1" customWidth="1"/>
    <col min="11786" max="11786" width="10.42578125" style="257" bestFit="1" customWidth="1"/>
    <col min="11787" max="11789" width="11.5703125" style="257" bestFit="1" customWidth="1"/>
    <col min="11790" max="11790" width="10.42578125" style="257" bestFit="1" customWidth="1"/>
    <col min="11791" max="11791" width="11.140625" style="257" bestFit="1" customWidth="1"/>
    <col min="11792" max="11793" width="10.42578125" style="257" bestFit="1" customWidth="1"/>
    <col min="11794" max="11797" width="11.5703125" style="257" bestFit="1" customWidth="1"/>
    <col min="11798" max="11798" width="14" style="257" bestFit="1" customWidth="1"/>
    <col min="11799" max="11799" width="9.140625" style="257"/>
    <col min="11800" max="11800" width="17.140625" style="257" bestFit="1" customWidth="1"/>
    <col min="11801" max="12032" width="9.140625" style="257"/>
    <col min="12033" max="12033" width="49.42578125" style="257" bestFit="1" customWidth="1"/>
    <col min="12034" max="12034" width="10.42578125" style="257" bestFit="1" customWidth="1"/>
    <col min="12035" max="12035" width="11.140625" style="257" bestFit="1" customWidth="1"/>
    <col min="12036" max="12036" width="10.42578125" style="257" bestFit="1" customWidth="1"/>
    <col min="12037" max="12039" width="11.5703125" style="257" bestFit="1" customWidth="1"/>
    <col min="12040" max="12040" width="10.42578125" style="257" bestFit="1" customWidth="1"/>
    <col min="12041" max="12041" width="11.140625" style="257" bestFit="1" customWidth="1"/>
    <col min="12042" max="12042" width="10.42578125" style="257" bestFit="1" customWidth="1"/>
    <col min="12043" max="12045" width="11.5703125" style="257" bestFit="1" customWidth="1"/>
    <col min="12046" max="12046" width="10.42578125" style="257" bestFit="1" customWidth="1"/>
    <col min="12047" max="12047" width="11.140625" style="257" bestFit="1" customWidth="1"/>
    <col min="12048" max="12049" width="10.42578125" style="257" bestFit="1" customWidth="1"/>
    <col min="12050" max="12053" width="11.5703125" style="257" bestFit="1" customWidth="1"/>
    <col min="12054" max="12054" width="14" style="257" bestFit="1" customWidth="1"/>
    <col min="12055" max="12055" width="9.140625" style="257"/>
    <col min="12056" max="12056" width="17.140625" style="257" bestFit="1" customWidth="1"/>
    <col min="12057" max="12288" width="9.140625" style="257"/>
    <col min="12289" max="12289" width="49.42578125" style="257" bestFit="1" customWidth="1"/>
    <col min="12290" max="12290" width="10.42578125" style="257" bestFit="1" customWidth="1"/>
    <col min="12291" max="12291" width="11.140625" style="257" bestFit="1" customWidth="1"/>
    <col min="12292" max="12292" width="10.42578125" style="257" bestFit="1" customWidth="1"/>
    <col min="12293" max="12295" width="11.5703125" style="257" bestFit="1" customWidth="1"/>
    <col min="12296" max="12296" width="10.42578125" style="257" bestFit="1" customWidth="1"/>
    <col min="12297" max="12297" width="11.140625" style="257" bestFit="1" customWidth="1"/>
    <col min="12298" max="12298" width="10.42578125" style="257" bestFit="1" customWidth="1"/>
    <col min="12299" max="12301" width="11.5703125" style="257" bestFit="1" customWidth="1"/>
    <col min="12302" max="12302" width="10.42578125" style="257" bestFit="1" customWidth="1"/>
    <col min="12303" max="12303" width="11.140625" style="257" bestFit="1" customWidth="1"/>
    <col min="12304" max="12305" width="10.42578125" style="257" bestFit="1" customWidth="1"/>
    <col min="12306" max="12309" width="11.5703125" style="257" bestFit="1" customWidth="1"/>
    <col min="12310" max="12310" width="14" style="257" bestFit="1" customWidth="1"/>
    <col min="12311" max="12311" width="9.140625" style="257"/>
    <col min="12312" max="12312" width="17.140625" style="257" bestFit="1" customWidth="1"/>
    <col min="12313" max="12544" width="9.140625" style="257"/>
    <col min="12545" max="12545" width="49.42578125" style="257" bestFit="1" customWidth="1"/>
    <col min="12546" max="12546" width="10.42578125" style="257" bestFit="1" customWidth="1"/>
    <col min="12547" max="12547" width="11.140625" style="257" bestFit="1" customWidth="1"/>
    <col min="12548" max="12548" width="10.42578125" style="257" bestFit="1" customWidth="1"/>
    <col min="12549" max="12551" width="11.5703125" style="257" bestFit="1" customWidth="1"/>
    <col min="12552" max="12552" width="10.42578125" style="257" bestFit="1" customWidth="1"/>
    <col min="12553" max="12553" width="11.140625" style="257" bestFit="1" customWidth="1"/>
    <col min="12554" max="12554" width="10.42578125" style="257" bestFit="1" customWidth="1"/>
    <col min="12555" max="12557" width="11.5703125" style="257" bestFit="1" customWidth="1"/>
    <col min="12558" max="12558" width="10.42578125" style="257" bestFit="1" customWidth="1"/>
    <col min="12559" max="12559" width="11.140625" style="257" bestFit="1" customWidth="1"/>
    <col min="12560" max="12561" width="10.42578125" style="257" bestFit="1" customWidth="1"/>
    <col min="12562" max="12565" width="11.5703125" style="257" bestFit="1" customWidth="1"/>
    <col min="12566" max="12566" width="14" style="257" bestFit="1" customWidth="1"/>
    <col min="12567" max="12567" width="9.140625" style="257"/>
    <col min="12568" max="12568" width="17.140625" style="257" bestFit="1" customWidth="1"/>
    <col min="12569" max="12800" width="9.140625" style="257"/>
    <col min="12801" max="12801" width="49.42578125" style="257" bestFit="1" customWidth="1"/>
    <col min="12802" max="12802" width="10.42578125" style="257" bestFit="1" customWidth="1"/>
    <col min="12803" max="12803" width="11.140625" style="257" bestFit="1" customWidth="1"/>
    <col min="12804" max="12804" width="10.42578125" style="257" bestFit="1" customWidth="1"/>
    <col min="12805" max="12807" width="11.5703125" style="257" bestFit="1" customWidth="1"/>
    <col min="12808" max="12808" width="10.42578125" style="257" bestFit="1" customWidth="1"/>
    <col min="12809" max="12809" width="11.140625" style="257" bestFit="1" customWidth="1"/>
    <col min="12810" max="12810" width="10.42578125" style="257" bestFit="1" customWidth="1"/>
    <col min="12811" max="12813" width="11.5703125" style="257" bestFit="1" customWidth="1"/>
    <col min="12814" max="12814" width="10.42578125" style="257" bestFit="1" customWidth="1"/>
    <col min="12815" max="12815" width="11.140625" style="257" bestFit="1" customWidth="1"/>
    <col min="12816" max="12817" width="10.42578125" style="257" bestFit="1" customWidth="1"/>
    <col min="12818" max="12821" width="11.5703125" style="257" bestFit="1" customWidth="1"/>
    <col min="12822" max="12822" width="14" style="257" bestFit="1" customWidth="1"/>
    <col min="12823" max="12823" width="9.140625" style="257"/>
    <col min="12824" max="12824" width="17.140625" style="257" bestFit="1" customWidth="1"/>
    <col min="12825" max="13056" width="9.140625" style="257"/>
    <col min="13057" max="13057" width="49.42578125" style="257" bestFit="1" customWidth="1"/>
    <col min="13058" max="13058" width="10.42578125" style="257" bestFit="1" customWidth="1"/>
    <col min="13059" max="13059" width="11.140625" style="257" bestFit="1" customWidth="1"/>
    <col min="13060" max="13060" width="10.42578125" style="257" bestFit="1" customWidth="1"/>
    <col min="13061" max="13063" width="11.5703125" style="257" bestFit="1" customWidth="1"/>
    <col min="13064" max="13064" width="10.42578125" style="257" bestFit="1" customWidth="1"/>
    <col min="13065" max="13065" width="11.140625" style="257" bestFit="1" customWidth="1"/>
    <col min="13066" max="13066" width="10.42578125" style="257" bestFit="1" customWidth="1"/>
    <col min="13067" max="13069" width="11.5703125" style="257" bestFit="1" customWidth="1"/>
    <col min="13070" max="13070" width="10.42578125" style="257" bestFit="1" customWidth="1"/>
    <col min="13071" max="13071" width="11.140625" style="257" bestFit="1" customWidth="1"/>
    <col min="13072" max="13073" width="10.42578125" style="257" bestFit="1" customWidth="1"/>
    <col min="13074" max="13077" width="11.5703125" style="257" bestFit="1" customWidth="1"/>
    <col min="13078" max="13078" width="14" style="257" bestFit="1" customWidth="1"/>
    <col min="13079" max="13079" width="9.140625" style="257"/>
    <col min="13080" max="13080" width="17.140625" style="257" bestFit="1" customWidth="1"/>
    <col min="13081" max="13312" width="9.140625" style="257"/>
    <col min="13313" max="13313" width="49.42578125" style="257" bestFit="1" customWidth="1"/>
    <col min="13314" max="13314" width="10.42578125" style="257" bestFit="1" customWidth="1"/>
    <col min="13315" max="13315" width="11.140625" style="257" bestFit="1" customWidth="1"/>
    <col min="13316" max="13316" width="10.42578125" style="257" bestFit="1" customWidth="1"/>
    <col min="13317" max="13319" width="11.5703125" style="257" bestFit="1" customWidth="1"/>
    <col min="13320" max="13320" width="10.42578125" style="257" bestFit="1" customWidth="1"/>
    <col min="13321" max="13321" width="11.140625" style="257" bestFit="1" customWidth="1"/>
    <col min="13322" max="13322" width="10.42578125" style="257" bestFit="1" customWidth="1"/>
    <col min="13323" max="13325" width="11.5703125" style="257" bestFit="1" customWidth="1"/>
    <col min="13326" max="13326" width="10.42578125" style="257" bestFit="1" customWidth="1"/>
    <col min="13327" max="13327" width="11.140625" style="257" bestFit="1" customWidth="1"/>
    <col min="13328" max="13329" width="10.42578125" style="257" bestFit="1" customWidth="1"/>
    <col min="13330" max="13333" width="11.5703125" style="257" bestFit="1" customWidth="1"/>
    <col min="13334" max="13334" width="14" style="257" bestFit="1" customWidth="1"/>
    <col min="13335" max="13335" width="9.140625" style="257"/>
    <col min="13336" max="13336" width="17.140625" style="257" bestFit="1" customWidth="1"/>
    <col min="13337" max="13568" width="9.140625" style="257"/>
    <col min="13569" max="13569" width="49.42578125" style="257" bestFit="1" customWidth="1"/>
    <col min="13570" max="13570" width="10.42578125" style="257" bestFit="1" customWidth="1"/>
    <col min="13571" max="13571" width="11.140625" style="257" bestFit="1" customWidth="1"/>
    <col min="13572" max="13572" width="10.42578125" style="257" bestFit="1" customWidth="1"/>
    <col min="13573" max="13575" width="11.5703125" style="257" bestFit="1" customWidth="1"/>
    <col min="13576" max="13576" width="10.42578125" style="257" bestFit="1" customWidth="1"/>
    <col min="13577" max="13577" width="11.140625" style="257" bestFit="1" customWidth="1"/>
    <col min="13578" max="13578" width="10.42578125" style="257" bestFit="1" customWidth="1"/>
    <col min="13579" max="13581" width="11.5703125" style="257" bestFit="1" customWidth="1"/>
    <col min="13582" max="13582" width="10.42578125" style="257" bestFit="1" customWidth="1"/>
    <col min="13583" max="13583" width="11.140625" style="257" bestFit="1" customWidth="1"/>
    <col min="13584" max="13585" width="10.42578125" style="257" bestFit="1" customWidth="1"/>
    <col min="13586" max="13589" width="11.5703125" style="257" bestFit="1" customWidth="1"/>
    <col min="13590" max="13590" width="14" style="257" bestFit="1" customWidth="1"/>
    <col min="13591" max="13591" width="9.140625" style="257"/>
    <col min="13592" max="13592" width="17.140625" style="257" bestFit="1" customWidth="1"/>
    <col min="13593" max="13824" width="9.140625" style="257"/>
    <col min="13825" max="13825" width="49.42578125" style="257" bestFit="1" customWidth="1"/>
    <col min="13826" max="13826" width="10.42578125" style="257" bestFit="1" customWidth="1"/>
    <col min="13827" max="13827" width="11.140625" style="257" bestFit="1" customWidth="1"/>
    <col min="13828" max="13828" width="10.42578125" style="257" bestFit="1" customWidth="1"/>
    <col min="13829" max="13831" width="11.5703125" style="257" bestFit="1" customWidth="1"/>
    <col min="13832" max="13832" width="10.42578125" style="257" bestFit="1" customWidth="1"/>
    <col min="13833" max="13833" width="11.140625" style="257" bestFit="1" customWidth="1"/>
    <col min="13834" max="13834" width="10.42578125" style="257" bestFit="1" customWidth="1"/>
    <col min="13835" max="13837" width="11.5703125" style="257" bestFit="1" customWidth="1"/>
    <col min="13838" max="13838" width="10.42578125" style="257" bestFit="1" customWidth="1"/>
    <col min="13839" max="13839" width="11.140625" style="257" bestFit="1" customWidth="1"/>
    <col min="13840" max="13841" width="10.42578125" style="257" bestFit="1" customWidth="1"/>
    <col min="13842" max="13845" width="11.5703125" style="257" bestFit="1" customWidth="1"/>
    <col min="13846" max="13846" width="14" style="257" bestFit="1" customWidth="1"/>
    <col min="13847" max="13847" width="9.140625" style="257"/>
    <col min="13848" max="13848" width="17.140625" style="257" bestFit="1" customWidth="1"/>
    <col min="13849" max="14080" width="9.140625" style="257"/>
    <col min="14081" max="14081" width="49.42578125" style="257" bestFit="1" customWidth="1"/>
    <col min="14082" max="14082" width="10.42578125" style="257" bestFit="1" customWidth="1"/>
    <col min="14083" max="14083" width="11.140625" style="257" bestFit="1" customWidth="1"/>
    <col min="14084" max="14084" width="10.42578125" style="257" bestFit="1" customWidth="1"/>
    <col min="14085" max="14087" width="11.5703125" style="257" bestFit="1" customWidth="1"/>
    <col min="14088" max="14088" width="10.42578125" style="257" bestFit="1" customWidth="1"/>
    <col min="14089" max="14089" width="11.140625" style="257" bestFit="1" customWidth="1"/>
    <col min="14090" max="14090" width="10.42578125" style="257" bestFit="1" customWidth="1"/>
    <col min="14091" max="14093" width="11.5703125" style="257" bestFit="1" customWidth="1"/>
    <col min="14094" max="14094" width="10.42578125" style="257" bestFit="1" customWidth="1"/>
    <col min="14095" max="14095" width="11.140625" style="257" bestFit="1" customWidth="1"/>
    <col min="14096" max="14097" width="10.42578125" style="257" bestFit="1" customWidth="1"/>
    <col min="14098" max="14101" width="11.5703125" style="257" bestFit="1" customWidth="1"/>
    <col min="14102" max="14102" width="14" style="257" bestFit="1" customWidth="1"/>
    <col min="14103" max="14103" width="9.140625" style="257"/>
    <col min="14104" max="14104" width="17.140625" style="257" bestFit="1" customWidth="1"/>
    <col min="14105" max="14336" width="9.140625" style="257"/>
    <col min="14337" max="14337" width="49.42578125" style="257" bestFit="1" customWidth="1"/>
    <col min="14338" max="14338" width="10.42578125" style="257" bestFit="1" customWidth="1"/>
    <col min="14339" max="14339" width="11.140625" style="257" bestFit="1" customWidth="1"/>
    <col min="14340" max="14340" width="10.42578125" style="257" bestFit="1" customWidth="1"/>
    <col min="14341" max="14343" width="11.5703125" style="257" bestFit="1" customWidth="1"/>
    <col min="14344" max="14344" width="10.42578125" style="257" bestFit="1" customWidth="1"/>
    <col min="14345" max="14345" width="11.140625" style="257" bestFit="1" customWidth="1"/>
    <col min="14346" max="14346" width="10.42578125" style="257" bestFit="1" customWidth="1"/>
    <col min="14347" max="14349" width="11.5703125" style="257" bestFit="1" customWidth="1"/>
    <col min="14350" max="14350" width="10.42578125" style="257" bestFit="1" customWidth="1"/>
    <col min="14351" max="14351" width="11.140625" style="257" bestFit="1" customWidth="1"/>
    <col min="14352" max="14353" width="10.42578125" style="257" bestFit="1" customWidth="1"/>
    <col min="14354" max="14357" width="11.5703125" style="257" bestFit="1" customWidth="1"/>
    <col min="14358" max="14358" width="14" style="257" bestFit="1" customWidth="1"/>
    <col min="14359" max="14359" width="9.140625" style="257"/>
    <col min="14360" max="14360" width="17.140625" style="257" bestFit="1" customWidth="1"/>
    <col min="14361" max="14592" width="9.140625" style="257"/>
    <col min="14593" max="14593" width="49.42578125" style="257" bestFit="1" customWidth="1"/>
    <col min="14594" max="14594" width="10.42578125" style="257" bestFit="1" customWidth="1"/>
    <col min="14595" max="14595" width="11.140625" style="257" bestFit="1" customWidth="1"/>
    <col min="14596" max="14596" width="10.42578125" style="257" bestFit="1" customWidth="1"/>
    <col min="14597" max="14599" width="11.5703125" style="257" bestFit="1" customWidth="1"/>
    <col min="14600" max="14600" width="10.42578125" style="257" bestFit="1" customWidth="1"/>
    <col min="14601" max="14601" width="11.140625" style="257" bestFit="1" customWidth="1"/>
    <col min="14602" max="14602" width="10.42578125" style="257" bestFit="1" customWidth="1"/>
    <col min="14603" max="14605" width="11.5703125" style="257" bestFit="1" customWidth="1"/>
    <col min="14606" max="14606" width="10.42578125" style="257" bestFit="1" customWidth="1"/>
    <col min="14607" max="14607" width="11.140625" style="257" bestFit="1" customWidth="1"/>
    <col min="14608" max="14609" width="10.42578125" style="257" bestFit="1" customWidth="1"/>
    <col min="14610" max="14613" width="11.5703125" style="257" bestFit="1" customWidth="1"/>
    <col min="14614" max="14614" width="14" style="257" bestFit="1" customWidth="1"/>
    <col min="14615" max="14615" width="9.140625" style="257"/>
    <col min="14616" max="14616" width="17.140625" style="257" bestFit="1" customWidth="1"/>
    <col min="14617" max="14848" width="9.140625" style="257"/>
    <col min="14849" max="14849" width="49.42578125" style="257" bestFit="1" customWidth="1"/>
    <col min="14850" max="14850" width="10.42578125" style="257" bestFit="1" customWidth="1"/>
    <col min="14851" max="14851" width="11.140625" style="257" bestFit="1" customWidth="1"/>
    <col min="14852" max="14852" width="10.42578125" style="257" bestFit="1" customWidth="1"/>
    <col min="14853" max="14855" width="11.5703125" style="257" bestFit="1" customWidth="1"/>
    <col min="14856" max="14856" width="10.42578125" style="257" bestFit="1" customWidth="1"/>
    <col min="14857" max="14857" width="11.140625" style="257" bestFit="1" customWidth="1"/>
    <col min="14858" max="14858" width="10.42578125" style="257" bestFit="1" customWidth="1"/>
    <col min="14859" max="14861" width="11.5703125" style="257" bestFit="1" customWidth="1"/>
    <col min="14862" max="14862" width="10.42578125" style="257" bestFit="1" customWidth="1"/>
    <col min="14863" max="14863" width="11.140625" style="257" bestFit="1" customWidth="1"/>
    <col min="14864" max="14865" width="10.42578125" style="257" bestFit="1" customWidth="1"/>
    <col min="14866" max="14869" width="11.5703125" style="257" bestFit="1" customWidth="1"/>
    <col min="14870" max="14870" width="14" style="257" bestFit="1" customWidth="1"/>
    <col min="14871" max="14871" width="9.140625" style="257"/>
    <col min="14872" max="14872" width="17.140625" style="257" bestFit="1" customWidth="1"/>
    <col min="14873" max="15104" width="9.140625" style="257"/>
    <col min="15105" max="15105" width="49.42578125" style="257" bestFit="1" customWidth="1"/>
    <col min="15106" max="15106" width="10.42578125" style="257" bestFit="1" customWidth="1"/>
    <col min="15107" max="15107" width="11.140625" style="257" bestFit="1" customWidth="1"/>
    <col min="15108" max="15108" width="10.42578125" style="257" bestFit="1" customWidth="1"/>
    <col min="15109" max="15111" width="11.5703125" style="257" bestFit="1" customWidth="1"/>
    <col min="15112" max="15112" width="10.42578125" style="257" bestFit="1" customWidth="1"/>
    <col min="15113" max="15113" width="11.140625" style="257" bestFit="1" customWidth="1"/>
    <col min="15114" max="15114" width="10.42578125" style="257" bestFit="1" customWidth="1"/>
    <col min="15115" max="15117" width="11.5703125" style="257" bestFit="1" customWidth="1"/>
    <col min="15118" max="15118" width="10.42578125" style="257" bestFit="1" customWidth="1"/>
    <col min="15119" max="15119" width="11.140625" style="257" bestFit="1" customWidth="1"/>
    <col min="15120" max="15121" width="10.42578125" style="257" bestFit="1" customWidth="1"/>
    <col min="15122" max="15125" width="11.5703125" style="257" bestFit="1" customWidth="1"/>
    <col min="15126" max="15126" width="14" style="257" bestFit="1" customWidth="1"/>
    <col min="15127" max="15127" width="9.140625" style="257"/>
    <col min="15128" max="15128" width="17.140625" style="257" bestFit="1" customWidth="1"/>
    <col min="15129" max="15360" width="9.140625" style="257"/>
    <col min="15361" max="15361" width="49.42578125" style="257" bestFit="1" customWidth="1"/>
    <col min="15362" max="15362" width="10.42578125" style="257" bestFit="1" customWidth="1"/>
    <col min="15363" max="15363" width="11.140625" style="257" bestFit="1" customWidth="1"/>
    <col min="15364" max="15364" width="10.42578125" style="257" bestFit="1" customWidth="1"/>
    <col min="15365" max="15367" width="11.5703125" style="257" bestFit="1" customWidth="1"/>
    <col min="15368" max="15368" width="10.42578125" style="257" bestFit="1" customWidth="1"/>
    <col min="15369" max="15369" width="11.140625" style="257" bestFit="1" customWidth="1"/>
    <col min="15370" max="15370" width="10.42578125" style="257" bestFit="1" customWidth="1"/>
    <col min="15371" max="15373" width="11.5703125" style="257" bestFit="1" customWidth="1"/>
    <col min="15374" max="15374" width="10.42578125" style="257" bestFit="1" customWidth="1"/>
    <col min="15375" max="15375" width="11.140625" style="257" bestFit="1" customWidth="1"/>
    <col min="15376" max="15377" width="10.42578125" style="257" bestFit="1" customWidth="1"/>
    <col min="15378" max="15381" width="11.5703125" style="257" bestFit="1" customWidth="1"/>
    <col min="15382" max="15382" width="14" style="257" bestFit="1" customWidth="1"/>
    <col min="15383" max="15383" width="9.140625" style="257"/>
    <col min="15384" max="15384" width="17.140625" style="257" bestFit="1" customWidth="1"/>
    <col min="15385" max="15616" width="9.140625" style="257"/>
    <col min="15617" max="15617" width="49.42578125" style="257" bestFit="1" customWidth="1"/>
    <col min="15618" max="15618" width="10.42578125" style="257" bestFit="1" customWidth="1"/>
    <col min="15619" max="15619" width="11.140625" style="257" bestFit="1" customWidth="1"/>
    <col min="15620" max="15620" width="10.42578125" style="257" bestFit="1" customWidth="1"/>
    <col min="15621" max="15623" width="11.5703125" style="257" bestFit="1" customWidth="1"/>
    <col min="15624" max="15624" width="10.42578125" style="257" bestFit="1" customWidth="1"/>
    <col min="15625" max="15625" width="11.140625" style="257" bestFit="1" customWidth="1"/>
    <col min="15626" max="15626" width="10.42578125" style="257" bestFit="1" customWidth="1"/>
    <col min="15627" max="15629" width="11.5703125" style="257" bestFit="1" customWidth="1"/>
    <col min="15630" max="15630" width="10.42578125" style="257" bestFit="1" customWidth="1"/>
    <col min="15631" max="15631" width="11.140625" style="257" bestFit="1" customWidth="1"/>
    <col min="15632" max="15633" width="10.42578125" style="257" bestFit="1" customWidth="1"/>
    <col min="15634" max="15637" width="11.5703125" style="257" bestFit="1" customWidth="1"/>
    <col min="15638" max="15638" width="14" style="257" bestFit="1" customWidth="1"/>
    <col min="15639" max="15639" width="9.140625" style="257"/>
    <col min="15640" max="15640" width="17.140625" style="257" bestFit="1" customWidth="1"/>
    <col min="15641" max="15872" width="9.140625" style="257"/>
    <col min="15873" max="15873" width="49.42578125" style="257" bestFit="1" customWidth="1"/>
    <col min="15874" max="15874" width="10.42578125" style="257" bestFit="1" customWidth="1"/>
    <col min="15875" max="15875" width="11.140625" style="257" bestFit="1" customWidth="1"/>
    <col min="15876" max="15876" width="10.42578125" style="257" bestFit="1" customWidth="1"/>
    <col min="15877" max="15879" width="11.5703125" style="257" bestFit="1" customWidth="1"/>
    <col min="15880" max="15880" width="10.42578125" style="257" bestFit="1" customWidth="1"/>
    <col min="15881" max="15881" width="11.140625" style="257" bestFit="1" customWidth="1"/>
    <col min="15882" max="15882" width="10.42578125" style="257" bestFit="1" customWidth="1"/>
    <col min="15883" max="15885" width="11.5703125" style="257" bestFit="1" customWidth="1"/>
    <col min="15886" max="15886" width="10.42578125" style="257" bestFit="1" customWidth="1"/>
    <col min="15887" max="15887" width="11.140625" style="257" bestFit="1" customWidth="1"/>
    <col min="15888" max="15889" width="10.42578125" style="257" bestFit="1" customWidth="1"/>
    <col min="15890" max="15893" width="11.5703125" style="257" bestFit="1" customWidth="1"/>
    <col min="15894" max="15894" width="14" style="257" bestFit="1" customWidth="1"/>
    <col min="15895" max="15895" width="9.140625" style="257"/>
    <col min="15896" max="15896" width="17.140625" style="257" bestFit="1" customWidth="1"/>
    <col min="15897" max="16128" width="9.140625" style="257"/>
    <col min="16129" max="16129" width="49.42578125" style="257" bestFit="1" customWidth="1"/>
    <col min="16130" max="16130" width="10.42578125" style="257" bestFit="1" customWidth="1"/>
    <col min="16131" max="16131" width="11.140625" style="257" bestFit="1" customWidth="1"/>
    <col min="16132" max="16132" width="10.42578125" style="257" bestFit="1" customWidth="1"/>
    <col min="16133" max="16135" width="11.5703125" style="257" bestFit="1" customWidth="1"/>
    <col min="16136" max="16136" width="10.42578125" style="257" bestFit="1" customWidth="1"/>
    <col min="16137" max="16137" width="11.140625" style="257" bestFit="1" customWidth="1"/>
    <col min="16138" max="16138" width="10.42578125" style="257" bestFit="1" customWidth="1"/>
    <col min="16139" max="16141" width="11.5703125" style="257" bestFit="1" customWidth="1"/>
    <col min="16142" max="16142" width="10.42578125" style="257" bestFit="1" customWidth="1"/>
    <col min="16143" max="16143" width="11.140625" style="257" bestFit="1" customWidth="1"/>
    <col min="16144" max="16145" width="10.42578125" style="257" bestFit="1" customWidth="1"/>
    <col min="16146" max="16149" width="11.5703125" style="257" bestFit="1" customWidth="1"/>
    <col min="16150" max="16150" width="14" style="257" bestFit="1" customWidth="1"/>
    <col min="16151" max="16151" width="9.140625" style="257"/>
    <col min="16152" max="16152" width="17.140625" style="257" bestFit="1" customWidth="1"/>
    <col min="16153" max="16384" width="9.140625" style="257"/>
  </cols>
  <sheetData>
    <row r="1" spans="1:128" x14ac:dyDescent="0.25">
      <c r="A1" s="1" t="s">
        <v>0</v>
      </c>
      <c r="V1" s="258" t="s">
        <v>123</v>
      </c>
    </row>
    <row r="2" spans="1:128" x14ac:dyDescent="0.25">
      <c r="A2" s="259"/>
    </row>
    <row r="3" spans="1:128" x14ac:dyDescent="0.25">
      <c r="A3" s="259"/>
    </row>
    <row r="4" spans="1:128" x14ac:dyDescent="0.25">
      <c r="A4" s="317" t="s">
        <v>124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260"/>
      <c r="BD4" s="260"/>
      <c r="BE4" s="260"/>
      <c r="BF4" s="260"/>
      <c r="BG4" s="260"/>
      <c r="BH4" s="260"/>
      <c r="BI4" s="260"/>
      <c r="BJ4" s="260"/>
      <c r="BK4" s="260"/>
      <c r="BL4" s="260"/>
      <c r="BM4" s="260"/>
      <c r="BN4" s="260"/>
      <c r="BO4" s="260"/>
      <c r="BP4" s="260"/>
      <c r="BQ4" s="260"/>
      <c r="BR4" s="260"/>
      <c r="BS4" s="260"/>
      <c r="BT4" s="260"/>
      <c r="BU4" s="260"/>
      <c r="BV4" s="260"/>
      <c r="BW4" s="260"/>
      <c r="BX4" s="260"/>
      <c r="BY4" s="260"/>
      <c r="BZ4" s="260"/>
      <c r="CA4" s="260"/>
      <c r="CB4" s="260"/>
      <c r="CC4" s="260"/>
      <c r="CD4" s="260"/>
      <c r="CE4" s="260"/>
      <c r="CF4" s="260"/>
      <c r="CG4" s="260"/>
      <c r="CH4" s="260"/>
      <c r="CI4" s="260"/>
      <c r="CJ4" s="260"/>
      <c r="CK4" s="260"/>
      <c r="CL4" s="260"/>
      <c r="CM4" s="260"/>
      <c r="CN4" s="260"/>
      <c r="CO4" s="260"/>
      <c r="CP4" s="260"/>
      <c r="CQ4" s="260"/>
      <c r="CR4" s="260"/>
      <c r="CS4" s="260"/>
      <c r="CT4" s="260"/>
      <c r="CU4" s="260"/>
      <c r="CV4" s="260"/>
      <c r="CW4" s="260"/>
      <c r="CX4" s="260"/>
      <c r="CY4" s="260"/>
      <c r="CZ4" s="260"/>
      <c r="DA4" s="260"/>
      <c r="DB4" s="260"/>
      <c r="DC4" s="260"/>
      <c r="DD4" s="260"/>
      <c r="DE4" s="260"/>
      <c r="DF4" s="260"/>
      <c r="DG4" s="260"/>
      <c r="DH4" s="260"/>
      <c r="DI4" s="260"/>
      <c r="DJ4" s="260"/>
      <c r="DK4" s="260"/>
      <c r="DL4" s="260"/>
      <c r="DM4" s="260"/>
      <c r="DN4" s="260"/>
      <c r="DO4" s="260"/>
      <c r="DP4" s="260"/>
      <c r="DQ4" s="260"/>
      <c r="DR4" s="260"/>
      <c r="DS4" s="260"/>
      <c r="DT4" s="260"/>
      <c r="DU4" s="260"/>
      <c r="DV4" s="260"/>
      <c r="DW4" s="260"/>
      <c r="DX4" s="260"/>
    </row>
    <row r="5" spans="1:128" x14ac:dyDescent="0.25">
      <c r="A5" s="318" t="s">
        <v>2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  <c r="BN5" s="260"/>
      <c r="BO5" s="260"/>
      <c r="BP5" s="260"/>
      <c r="BQ5" s="260"/>
      <c r="BR5" s="260"/>
      <c r="BS5" s="260"/>
      <c r="BT5" s="260"/>
      <c r="BU5" s="260"/>
      <c r="BV5" s="260"/>
      <c r="BW5" s="260"/>
      <c r="BX5" s="260"/>
      <c r="BY5" s="260"/>
      <c r="BZ5" s="260"/>
      <c r="CA5" s="260"/>
      <c r="CB5" s="260"/>
      <c r="CC5" s="260"/>
      <c r="CD5" s="260"/>
      <c r="CE5" s="260"/>
      <c r="CF5" s="260"/>
      <c r="CG5" s="260"/>
      <c r="CH5" s="260"/>
      <c r="CI5" s="260"/>
      <c r="CJ5" s="260"/>
      <c r="CK5" s="260"/>
      <c r="CL5" s="260"/>
      <c r="CM5" s="260"/>
      <c r="CN5" s="260"/>
      <c r="CO5" s="260"/>
      <c r="CP5" s="260"/>
      <c r="CQ5" s="260"/>
      <c r="CR5" s="260"/>
      <c r="CS5" s="260"/>
      <c r="CT5" s="260"/>
      <c r="CU5" s="260"/>
      <c r="CV5" s="260"/>
      <c r="CW5" s="260"/>
      <c r="CX5" s="260"/>
      <c r="CY5" s="260"/>
      <c r="CZ5" s="260"/>
      <c r="DA5" s="260"/>
      <c r="DB5" s="260"/>
      <c r="DC5" s="260"/>
      <c r="DD5" s="260"/>
      <c r="DE5" s="260"/>
      <c r="DF5" s="260"/>
      <c r="DG5" s="260"/>
      <c r="DH5" s="260"/>
      <c r="DI5" s="260"/>
      <c r="DJ5" s="260"/>
      <c r="DK5" s="260"/>
      <c r="DL5" s="260"/>
      <c r="DM5" s="260"/>
      <c r="DN5" s="260"/>
      <c r="DO5" s="260"/>
      <c r="DP5" s="260"/>
      <c r="DQ5" s="260"/>
      <c r="DR5" s="260"/>
      <c r="DS5" s="260"/>
      <c r="DT5" s="260"/>
      <c r="DU5" s="260"/>
      <c r="DV5" s="260"/>
      <c r="DW5" s="260"/>
      <c r="DX5" s="260"/>
    </row>
    <row r="6" spans="1:128" ht="15.75" thickBot="1" x14ac:dyDescent="0.3">
      <c r="A6" s="260"/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</row>
    <row r="7" spans="1:128" s="262" customFormat="1" thickTop="1" x14ac:dyDescent="0.2">
      <c r="A7" s="319" t="s">
        <v>108</v>
      </c>
      <c r="B7" s="315" t="s">
        <v>109</v>
      </c>
      <c r="C7" s="313"/>
      <c r="D7" s="316"/>
      <c r="E7" s="312" t="s">
        <v>110</v>
      </c>
      <c r="F7" s="313"/>
      <c r="G7" s="314"/>
      <c r="H7" s="315" t="s">
        <v>111</v>
      </c>
      <c r="I7" s="313"/>
      <c r="J7" s="316"/>
      <c r="K7" s="312" t="s">
        <v>112</v>
      </c>
      <c r="L7" s="313"/>
      <c r="M7" s="314"/>
      <c r="N7" s="315" t="s">
        <v>113</v>
      </c>
      <c r="O7" s="313"/>
      <c r="P7" s="316"/>
      <c r="Q7" s="312" t="s">
        <v>114</v>
      </c>
      <c r="R7" s="313"/>
      <c r="S7" s="314"/>
      <c r="T7" s="315" t="s">
        <v>115</v>
      </c>
      <c r="U7" s="313"/>
      <c r="V7" s="316"/>
    </row>
    <row r="8" spans="1:128" s="262" customFormat="1" ht="15.75" thickBot="1" x14ac:dyDescent="0.3">
      <c r="A8" s="320"/>
      <c r="B8" s="211" t="s">
        <v>116</v>
      </c>
      <c r="C8" s="212" t="s">
        <v>117</v>
      </c>
      <c r="D8" s="213" t="s">
        <v>28</v>
      </c>
      <c r="E8" s="214" t="s">
        <v>116</v>
      </c>
      <c r="F8" s="212" t="s">
        <v>117</v>
      </c>
      <c r="G8" s="215" t="s">
        <v>28</v>
      </c>
      <c r="H8" s="211" t="s">
        <v>116</v>
      </c>
      <c r="I8" s="212" t="s">
        <v>117</v>
      </c>
      <c r="J8" s="213" t="s">
        <v>28</v>
      </c>
      <c r="K8" s="214" t="s">
        <v>116</v>
      </c>
      <c r="L8" s="212" t="s">
        <v>117</v>
      </c>
      <c r="M8" s="215" t="s">
        <v>28</v>
      </c>
      <c r="N8" s="211" t="s">
        <v>116</v>
      </c>
      <c r="O8" s="212" t="s">
        <v>117</v>
      </c>
      <c r="P8" s="213" t="s">
        <v>28</v>
      </c>
      <c r="Q8" s="214" t="s">
        <v>116</v>
      </c>
      <c r="R8" s="212" t="s">
        <v>117</v>
      </c>
      <c r="S8" s="215" t="s">
        <v>28</v>
      </c>
      <c r="T8" s="211" t="s">
        <v>116</v>
      </c>
      <c r="U8" s="212" t="s">
        <v>117</v>
      </c>
      <c r="V8" s="213" t="s">
        <v>28</v>
      </c>
    </row>
    <row r="9" spans="1:128" ht="19.899999999999999" customHeight="1" thickTop="1" x14ac:dyDescent="0.25">
      <c r="A9" s="216" t="s">
        <v>3</v>
      </c>
      <c r="B9" s="217"/>
      <c r="C9" s="218"/>
      <c r="D9" s="219"/>
      <c r="E9" s="220"/>
      <c r="F9" s="218"/>
      <c r="G9" s="221"/>
      <c r="H9" s="217"/>
      <c r="I9" s="218"/>
      <c r="J9" s="219"/>
      <c r="K9" s="220"/>
      <c r="L9" s="218"/>
      <c r="M9" s="221"/>
      <c r="N9" s="217"/>
      <c r="O9" s="218"/>
      <c r="P9" s="219"/>
      <c r="Q9" s="220"/>
      <c r="R9" s="218"/>
      <c r="S9" s="221"/>
      <c r="T9" s="217"/>
      <c r="U9" s="218"/>
      <c r="V9" s="219"/>
    </row>
    <row r="10" spans="1:128" ht="19.899999999999999" customHeight="1" x14ac:dyDescent="0.25">
      <c r="A10" s="222" t="s">
        <v>118</v>
      </c>
      <c r="B10" s="223"/>
      <c r="C10" s="224"/>
      <c r="D10" s="225"/>
      <c r="E10" s="226"/>
      <c r="F10" s="224"/>
      <c r="G10" s="227"/>
      <c r="H10" s="223"/>
      <c r="I10" s="224"/>
      <c r="J10" s="225">
        <v>4</v>
      </c>
      <c r="K10" s="226"/>
      <c r="L10" s="224"/>
      <c r="M10" s="227"/>
      <c r="N10" s="223"/>
      <c r="O10" s="224"/>
      <c r="P10" s="225"/>
      <c r="Q10" s="226"/>
      <c r="R10" s="224"/>
      <c r="S10" s="227">
        <v>5</v>
      </c>
      <c r="T10" s="223"/>
      <c r="U10" s="224"/>
      <c r="V10" s="225">
        <f>+S10+P10+M10+J10+G10+D10</f>
        <v>9</v>
      </c>
    </row>
    <row r="11" spans="1:128" ht="19.899999999999999" customHeight="1" x14ac:dyDescent="0.25">
      <c r="A11" s="222" t="s">
        <v>18</v>
      </c>
      <c r="B11" s="223"/>
      <c r="C11" s="224"/>
      <c r="D11" s="225"/>
      <c r="E11" s="226">
        <v>21245902</v>
      </c>
      <c r="F11" s="224">
        <v>21245902</v>
      </c>
      <c r="G11" s="227">
        <v>14082949</v>
      </c>
      <c r="H11" s="223">
        <v>2266951</v>
      </c>
      <c r="I11" s="224">
        <v>2266951</v>
      </c>
      <c r="J11" s="225">
        <v>9429901</v>
      </c>
      <c r="K11" s="226">
        <v>2266951</v>
      </c>
      <c r="L11" s="224">
        <v>2424605</v>
      </c>
      <c r="M11" s="227">
        <v>2266950</v>
      </c>
      <c r="N11" s="223">
        <v>2266951</v>
      </c>
      <c r="O11" s="224">
        <v>2424605</v>
      </c>
      <c r="P11" s="225">
        <v>2555682</v>
      </c>
      <c r="Q11" s="226">
        <v>2266951</v>
      </c>
      <c r="R11" s="224">
        <v>2424605</v>
      </c>
      <c r="S11" s="227">
        <v>2451180</v>
      </c>
      <c r="T11" s="223">
        <f>+Q11+N11+K11+H11+E11+B11</f>
        <v>30313706</v>
      </c>
      <c r="U11" s="224">
        <f>+R11+O11+L11+I11+F11+C11</f>
        <v>30786668</v>
      </c>
      <c r="V11" s="225">
        <f>+S11+P11+M11+J11+G11+D11</f>
        <v>30786662</v>
      </c>
      <c r="X11" s="263"/>
    </row>
    <row r="12" spans="1:128" ht="19.899999999999999" customHeight="1" x14ac:dyDescent="0.25">
      <c r="A12" s="222" t="s">
        <v>119</v>
      </c>
      <c r="B12" s="223">
        <v>9609876</v>
      </c>
      <c r="C12" s="224">
        <v>9609876</v>
      </c>
      <c r="D12" s="225">
        <v>9609876</v>
      </c>
      <c r="E12" s="226">
        <v>1091876</v>
      </c>
      <c r="F12" s="224">
        <v>1091876</v>
      </c>
      <c r="G12" s="227">
        <v>1091876</v>
      </c>
      <c r="H12" s="223"/>
      <c r="I12" s="224"/>
      <c r="J12" s="225"/>
      <c r="K12" s="226">
        <v>4298248</v>
      </c>
      <c r="L12" s="224">
        <v>4298248</v>
      </c>
      <c r="M12" s="227">
        <v>4298248</v>
      </c>
      <c r="N12" s="223"/>
      <c r="O12" s="224">
        <v>4285726</v>
      </c>
      <c r="P12" s="225">
        <v>4285726</v>
      </c>
      <c r="Q12" s="226"/>
      <c r="R12" s="224"/>
      <c r="S12" s="227"/>
      <c r="T12" s="223">
        <f t="shared" ref="T12:V20" si="0">+Q12+N12+K12+H12+E12+B12</f>
        <v>15000000</v>
      </c>
      <c r="U12" s="224">
        <f t="shared" si="0"/>
        <v>19285726</v>
      </c>
      <c r="V12" s="225">
        <f t="shared" si="0"/>
        <v>19285726</v>
      </c>
      <c r="X12" s="264"/>
      <c r="Z12" s="264"/>
    </row>
    <row r="13" spans="1:128" s="265" customFormat="1" ht="19.899999999999999" customHeight="1" x14ac:dyDescent="0.25">
      <c r="A13" s="228" t="s">
        <v>120</v>
      </c>
      <c r="B13" s="229">
        <v>9609876</v>
      </c>
      <c r="C13" s="230">
        <v>9609876</v>
      </c>
      <c r="D13" s="231">
        <f t="shared" ref="D13:S13" si="1">SUM(D10:D12)</f>
        <v>9609876</v>
      </c>
      <c r="E13" s="232">
        <v>22337778</v>
      </c>
      <c r="F13" s="230">
        <v>22337778</v>
      </c>
      <c r="G13" s="233">
        <f t="shared" si="1"/>
        <v>15174825</v>
      </c>
      <c r="H13" s="229">
        <v>2266951</v>
      </c>
      <c r="I13" s="230">
        <v>2266951</v>
      </c>
      <c r="J13" s="231">
        <f t="shared" si="1"/>
        <v>9429905</v>
      </c>
      <c r="K13" s="232">
        <v>6565199</v>
      </c>
      <c r="L13" s="230">
        <v>6722853</v>
      </c>
      <c r="M13" s="233">
        <f t="shared" si="1"/>
        <v>6565198</v>
      </c>
      <c r="N13" s="229">
        <v>2266951</v>
      </c>
      <c r="O13" s="230">
        <v>6710331</v>
      </c>
      <c r="P13" s="231">
        <f t="shared" si="1"/>
        <v>6841408</v>
      </c>
      <c r="Q13" s="232">
        <v>2266951</v>
      </c>
      <c r="R13" s="230">
        <v>2424605</v>
      </c>
      <c r="S13" s="233">
        <f t="shared" si="1"/>
        <v>2451185</v>
      </c>
      <c r="T13" s="229">
        <f t="shared" si="0"/>
        <v>45313706</v>
      </c>
      <c r="U13" s="230">
        <f t="shared" si="0"/>
        <v>50072394</v>
      </c>
      <c r="V13" s="231">
        <f t="shared" si="0"/>
        <v>50072397</v>
      </c>
    </row>
    <row r="14" spans="1:128" ht="19.899999999999999" customHeight="1" x14ac:dyDescent="0.25">
      <c r="A14" s="234"/>
      <c r="B14" s="235"/>
      <c r="C14" s="236"/>
      <c r="D14" s="237"/>
      <c r="E14" s="238"/>
      <c r="F14" s="236"/>
      <c r="G14" s="239"/>
      <c r="H14" s="235"/>
      <c r="I14" s="236"/>
      <c r="J14" s="237"/>
      <c r="K14" s="238"/>
      <c r="L14" s="236"/>
      <c r="M14" s="239"/>
      <c r="N14" s="235"/>
      <c r="O14" s="236"/>
      <c r="P14" s="237"/>
      <c r="Q14" s="238"/>
      <c r="R14" s="236"/>
      <c r="S14" s="239"/>
      <c r="T14" s="235"/>
      <c r="U14" s="236"/>
      <c r="V14" s="237"/>
    </row>
    <row r="15" spans="1:128" ht="19.899999999999999" customHeight="1" x14ac:dyDescent="0.25">
      <c r="A15" s="240" t="s">
        <v>31</v>
      </c>
      <c r="B15" s="235"/>
      <c r="C15" s="236"/>
      <c r="D15" s="237"/>
      <c r="E15" s="238"/>
      <c r="F15" s="236"/>
      <c r="G15" s="239"/>
      <c r="H15" s="235"/>
      <c r="I15" s="236"/>
      <c r="J15" s="237"/>
      <c r="K15" s="238"/>
      <c r="L15" s="236"/>
      <c r="M15" s="239"/>
      <c r="N15" s="235"/>
      <c r="O15" s="236"/>
      <c r="P15" s="237"/>
      <c r="Q15" s="238"/>
      <c r="R15" s="236"/>
      <c r="S15" s="239"/>
      <c r="T15" s="235"/>
      <c r="U15" s="236"/>
      <c r="V15" s="237"/>
    </row>
    <row r="16" spans="1:128" ht="19.899999999999999" customHeight="1" x14ac:dyDescent="0.25">
      <c r="A16" s="241" t="s">
        <v>33</v>
      </c>
      <c r="B16" s="223"/>
      <c r="C16" s="224"/>
      <c r="D16" s="225"/>
      <c r="E16" s="226"/>
      <c r="F16" s="224"/>
      <c r="G16" s="227"/>
      <c r="H16" s="223"/>
      <c r="I16" s="224"/>
      <c r="J16" s="225"/>
      <c r="K16" s="226"/>
      <c r="L16" s="224"/>
      <c r="M16" s="227"/>
      <c r="N16" s="223"/>
      <c r="O16" s="224"/>
      <c r="P16" s="225"/>
      <c r="Q16" s="226">
        <v>140000</v>
      </c>
      <c r="R16" s="224">
        <v>140000</v>
      </c>
      <c r="S16" s="227"/>
      <c r="T16" s="223">
        <f t="shared" si="0"/>
        <v>140000</v>
      </c>
      <c r="U16" s="224">
        <f t="shared" si="0"/>
        <v>140000</v>
      </c>
      <c r="V16" s="242">
        <f t="shared" si="0"/>
        <v>0</v>
      </c>
    </row>
    <row r="17" spans="1:22" ht="19.899999999999999" customHeight="1" x14ac:dyDescent="0.25">
      <c r="A17" s="241" t="s">
        <v>34</v>
      </c>
      <c r="B17" s="223">
        <v>23202</v>
      </c>
      <c r="C17" s="224">
        <v>23202</v>
      </c>
      <c r="D17" s="225"/>
      <c r="E17" s="226"/>
      <c r="F17" s="224"/>
      <c r="G17" s="227"/>
      <c r="H17" s="223"/>
      <c r="I17" s="224"/>
      <c r="J17" s="225">
        <v>79000</v>
      </c>
      <c r="K17" s="226"/>
      <c r="L17" s="224"/>
      <c r="M17" s="227"/>
      <c r="N17" s="223"/>
      <c r="O17" s="224"/>
      <c r="P17" s="225"/>
      <c r="Q17" s="226"/>
      <c r="R17" s="224"/>
      <c r="S17" s="227"/>
      <c r="T17" s="223">
        <f t="shared" si="0"/>
        <v>23202</v>
      </c>
      <c r="U17" s="224">
        <f t="shared" si="0"/>
        <v>23202</v>
      </c>
      <c r="V17" s="225">
        <f t="shared" si="0"/>
        <v>79000</v>
      </c>
    </row>
    <row r="18" spans="1:22" ht="19.899999999999999" customHeight="1" x14ac:dyDescent="0.25">
      <c r="A18" s="241" t="s">
        <v>35</v>
      </c>
      <c r="B18" s="223">
        <v>9609876</v>
      </c>
      <c r="C18" s="224">
        <v>9609876</v>
      </c>
      <c r="D18" s="225">
        <v>1253876</v>
      </c>
      <c r="E18" s="226">
        <v>9609876</v>
      </c>
      <c r="F18" s="224">
        <v>9609876</v>
      </c>
      <c r="G18" s="227">
        <v>8518000</v>
      </c>
      <c r="H18" s="223">
        <v>1328876</v>
      </c>
      <c r="I18" s="224">
        <v>1328876</v>
      </c>
      <c r="J18" s="225">
        <v>10746990</v>
      </c>
      <c r="K18" s="226">
        <v>1268876</v>
      </c>
      <c r="L18" s="224">
        <v>1756359</v>
      </c>
      <c r="M18" s="227">
        <v>162000</v>
      </c>
      <c r="N18" s="223">
        <v>1253876</v>
      </c>
      <c r="O18" s="224">
        <v>1741359</v>
      </c>
      <c r="P18" s="225">
        <v>1253876</v>
      </c>
      <c r="Q18" s="226">
        <v>2366676</v>
      </c>
      <c r="R18" s="224">
        <v>2854159</v>
      </c>
      <c r="S18" s="227">
        <v>1283962</v>
      </c>
      <c r="T18" s="223">
        <f t="shared" si="0"/>
        <v>25438056</v>
      </c>
      <c r="U18" s="224">
        <f t="shared" si="0"/>
        <v>26900505</v>
      </c>
      <c r="V18" s="225">
        <f t="shared" si="0"/>
        <v>23218704</v>
      </c>
    </row>
    <row r="19" spans="1:22" ht="19.899999999999999" customHeight="1" x14ac:dyDescent="0.25">
      <c r="A19" s="241" t="s">
        <v>36</v>
      </c>
      <c r="B19" s="223"/>
      <c r="C19" s="224"/>
      <c r="D19" s="225"/>
      <c r="E19" s="226">
        <v>1380535</v>
      </c>
      <c r="F19" s="224">
        <v>1380535</v>
      </c>
      <c r="G19" s="227"/>
      <c r="H19" s="223">
        <v>690268</v>
      </c>
      <c r="I19" s="224">
        <v>690268</v>
      </c>
      <c r="J19" s="225">
        <v>1708560</v>
      </c>
      <c r="K19" s="226">
        <v>690268</v>
      </c>
      <c r="L19" s="224">
        <v>690268</v>
      </c>
      <c r="M19" s="227">
        <v>1000688</v>
      </c>
      <c r="N19" s="223">
        <v>690268</v>
      </c>
      <c r="O19" s="224">
        <v>3570268</v>
      </c>
      <c r="P19" s="225">
        <v>677312</v>
      </c>
      <c r="Q19" s="226">
        <v>690268</v>
      </c>
      <c r="R19" s="224">
        <v>690268</v>
      </c>
      <c r="S19" s="227">
        <v>3557312</v>
      </c>
      <c r="T19" s="223">
        <f t="shared" si="0"/>
        <v>4141607</v>
      </c>
      <c r="U19" s="224">
        <f t="shared" si="0"/>
        <v>7021607</v>
      </c>
      <c r="V19" s="225">
        <f t="shared" si="0"/>
        <v>6943872</v>
      </c>
    </row>
    <row r="20" spans="1:22" ht="19.899999999999999" customHeight="1" thickBot="1" x14ac:dyDescent="0.3">
      <c r="A20" s="243" t="s">
        <v>121</v>
      </c>
      <c r="B20" s="244"/>
      <c r="C20" s="245"/>
      <c r="D20" s="246"/>
      <c r="E20" s="247"/>
      <c r="F20" s="245"/>
      <c r="G20" s="248"/>
      <c r="H20" s="244"/>
      <c r="I20" s="245"/>
      <c r="J20" s="246"/>
      <c r="K20" s="247"/>
      <c r="L20" s="245"/>
      <c r="M20" s="248"/>
      <c r="N20" s="244"/>
      <c r="O20" s="245"/>
      <c r="P20" s="246"/>
      <c r="Q20" s="247">
        <v>4000000</v>
      </c>
      <c r="R20" s="245">
        <v>4000000</v>
      </c>
      <c r="S20" s="248"/>
      <c r="T20" s="244">
        <f t="shared" si="0"/>
        <v>4000000</v>
      </c>
      <c r="U20" s="245">
        <f t="shared" si="0"/>
        <v>4000000</v>
      </c>
      <c r="V20" s="249">
        <f t="shared" si="0"/>
        <v>0</v>
      </c>
    </row>
    <row r="21" spans="1:22" ht="19.899999999999999" customHeight="1" thickTop="1" thickBot="1" x14ac:dyDescent="0.3">
      <c r="A21" s="250" t="s">
        <v>122</v>
      </c>
      <c r="B21" s="251">
        <f>SUM(B16:B20)</f>
        <v>9633078</v>
      </c>
      <c r="C21" s="252">
        <f t="shared" ref="C21:S21" si="2">SUM(C16:C20)</f>
        <v>9633078</v>
      </c>
      <c r="D21" s="253">
        <f t="shared" si="2"/>
        <v>1253876</v>
      </c>
      <c r="E21" s="254">
        <f t="shared" si="2"/>
        <v>10990411</v>
      </c>
      <c r="F21" s="252">
        <f t="shared" si="2"/>
        <v>10990411</v>
      </c>
      <c r="G21" s="255">
        <f t="shared" si="2"/>
        <v>8518000</v>
      </c>
      <c r="H21" s="251">
        <f t="shared" si="2"/>
        <v>2019144</v>
      </c>
      <c r="I21" s="252">
        <f t="shared" si="2"/>
        <v>2019144</v>
      </c>
      <c r="J21" s="253">
        <f t="shared" si="2"/>
        <v>12534550</v>
      </c>
      <c r="K21" s="254">
        <f t="shared" si="2"/>
        <v>1959144</v>
      </c>
      <c r="L21" s="252">
        <f t="shared" si="2"/>
        <v>2446627</v>
      </c>
      <c r="M21" s="255">
        <f t="shared" si="2"/>
        <v>1162688</v>
      </c>
      <c r="N21" s="251">
        <f t="shared" si="2"/>
        <v>1944144</v>
      </c>
      <c r="O21" s="252">
        <f t="shared" si="2"/>
        <v>5311627</v>
      </c>
      <c r="P21" s="253">
        <f t="shared" si="2"/>
        <v>1931188</v>
      </c>
      <c r="Q21" s="254">
        <f t="shared" si="2"/>
        <v>7196944</v>
      </c>
      <c r="R21" s="252">
        <f t="shared" si="2"/>
        <v>7684427</v>
      </c>
      <c r="S21" s="255">
        <f t="shared" si="2"/>
        <v>4841274</v>
      </c>
      <c r="T21" s="251">
        <f>SUM(T16:T20)</f>
        <v>33742865</v>
      </c>
      <c r="U21" s="252">
        <f>SUM(U16:U20)</f>
        <v>38085314</v>
      </c>
      <c r="V21" s="256">
        <f>SUM(V16:V20)</f>
        <v>30241576</v>
      </c>
    </row>
    <row r="22" spans="1:22" ht="19.899999999999999" customHeight="1" thickTop="1" x14ac:dyDescent="0.25">
      <c r="A22" s="260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</row>
    <row r="23" spans="1:22" ht="19.899999999999999" customHeight="1" x14ac:dyDescent="0.25"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</row>
    <row r="24" spans="1:22" x14ac:dyDescent="0.25"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</row>
    <row r="27" spans="1:22" x14ac:dyDescent="0.25"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</row>
  </sheetData>
  <mergeCells count="10">
    <mergeCell ref="Q7:S7"/>
    <mergeCell ref="T7:V7"/>
    <mergeCell ref="A4:V4"/>
    <mergeCell ref="A5:V5"/>
    <mergeCell ref="A7:A8"/>
    <mergeCell ref="B7:D7"/>
    <mergeCell ref="E7:G7"/>
    <mergeCell ref="H7:J7"/>
    <mergeCell ref="K7:M7"/>
    <mergeCell ref="N7:P7"/>
  </mergeCells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Q17" sqref="Q17"/>
    </sheetView>
  </sheetViews>
  <sheetFormatPr defaultRowHeight="15" x14ac:dyDescent="0.25"/>
  <cols>
    <col min="1" max="1" width="49.85546875" customWidth="1"/>
    <col min="2" max="2" width="21.42578125" customWidth="1"/>
    <col min="255" max="255" width="49.85546875" customWidth="1"/>
    <col min="256" max="256" width="25.7109375" customWidth="1"/>
    <col min="511" max="511" width="49.85546875" customWidth="1"/>
    <col min="512" max="512" width="25.7109375" customWidth="1"/>
    <col min="767" max="767" width="49.85546875" customWidth="1"/>
    <col min="768" max="768" width="25.7109375" customWidth="1"/>
    <col min="1023" max="1023" width="49.85546875" customWidth="1"/>
    <col min="1024" max="1024" width="25.7109375" customWidth="1"/>
    <col min="1279" max="1279" width="49.85546875" customWidth="1"/>
    <col min="1280" max="1280" width="25.7109375" customWidth="1"/>
    <col min="1535" max="1535" width="49.85546875" customWidth="1"/>
    <col min="1536" max="1536" width="25.7109375" customWidth="1"/>
    <col min="1791" max="1791" width="49.85546875" customWidth="1"/>
    <col min="1792" max="1792" width="25.7109375" customWidth="1"/>
    <col min="2047" max="2047" width="49.85546875" customWidth="1"/>
    <col min="2048" max="2048" width="25.7109375" customWidth="1"/>
    <col min="2303" max="2303" width="49.85546875" customWidth="1"/>
    <col min="2304" max="2304" width="25.7109375" customWidth="1"/>
    <col min="2559" max="2559" width="49.85546875" customWidth="1"/>
    <col min="2560" max="2560" width="25.7109375" customWidth="1"/>
    <col min="2815" max="2815" width="49.85546875" customWidth="1"/>
    <col min="2816" max="2816" width="25.7109375" customWidth="1"/>
    <col min="3071" max="3071" width="49.85546875" customWidth="1"/>
    <col min="3072" max="3072" width="25.7109375" customWidth="1"/>
    <col min="3327" max="3327" width="49.85546875" customWidth="1"/>
    <col min="3328" max="3328" width="25.7109375" customWidth="1"/>
    <col min="3583" max="3583" width="49.85546875" customWidth="1"/>
    <col min="3584" max="3584" width="25.7109375" customWidth="1"/>
    <col min="3839" max="3839" width="49.85546875" customWidth="1"/>
    <col min="3840" max="3840" width="25.7109375" customWidth="1"/>
    <col min="4095" max="4095" width="49.85546875" customWidth="1"/>
    <col min="4096" max="4096" width="25.7109375" customWidth="1"/>
    <col min="4351" max="4351" width="49.85546875" customWidth="1"/>
    <col min="4352" max="4352" width="25.7109375" customWidth="1"/>
    <col min="4607" max="4607" width="49.85546875" customWidth="1"/>
    <col min="4608" max="4608" width="25.7109375" customWidth="1"/>
    <col min="4863" max="4863" width="49.85546875" customWidth="1"/>
    <col min="4864" max="4864" width="25.7109375" customWidth="1"/>
    <col min="5119" max="5119" width="49.85546875" customWidth="1"/>
    <col min="5120" max="5120" width="25.7109375" customWidth="1"/>
    <col min="5375" max="5375" width="49.85546875" customWidth="1"/>
    <col min="5376" max="5376" width="25.7109375" customWidth="1"/>
    <col min="5631" max="5631" width="49.85546875" customWidth="1"/>
    <col min="5632" max="5632" width="25.7109375" customWidth="1"/>
    <col min="5887" max="5887" width="49.85546875" customWidth="1"/>
    <col min="5888" max="5888" width="25.7109375" customWidth="1"/>
    <col min="6143" max="6143" width="49.85546875" customWidth="1"/>
    <col min="6144" max="6144" width="25.7109375" customWidth="1"/>
    <col min="6399" max="6399" width="49.85546875" customWidth="1"/>
    <col min="6400" max="6400" width="25.7109375" customWidth="1"/>
    <col min="6655" max="6655" width="49.85546875" customWidth="1"/>
    <col min="6656" max="6656" width="25.7109375" customWidth="1"/>
    <col min="6911" max="6911" width="49.85546875" customWidth="1"/>
    <col min="6912" max="6912" width="25.7109375" customWidth="1"/>
    <col min="7167" max="7167" width="49.85546875" customWidth="1"/>
    <col min="7168" max="7168" width="25.7109375" customWidth="1"/>
    <col min="7423" max="7423" width="49.85546875" customWidth="1"/>
    <col min="7424" max="7424" width="25.7109375" customWidth="1"/>
    <col min="7679" max="7679" width="49.85546875" customWidth="1"/>
    <col min="7680" max="7680" width="25.7109375" customWidth="1"/>
    <col min="7935" max="7935" width="49.85546875" customWidth="1"/>
    <col min="7936" max="7936" width="25.7109375" customWidth="1"/>
    <col min="8191" max="8191" width="49.85546875" customWidth="1"/>
    <col min="8192" max="8192" width="25.7109375" customWidth="1"/>
    <col min="8447" max="8447" width="49.85546875" customWidth="1"/>
    <col min="8448" max="8448" width="25.7109375" customWidth="1"/>
    <col min="8703" max="8703" width="49.85546875" customWidth="1"/>
    <col min="8704" max="8704" width="25.7109375" customWidth="1"/>
    <col min="8959" max="8959" width="49.85546875" customWidth="1"/>
    <col min="8960" max="8960" width="25.7109375" customWidth="1"/>
    <col min="9215" max="9215" width="49.85546875" customWidth="1"/>
    <col min="9216" max="9216" width="25.7109375" customWidth="1"/>
    <col min="9471" max="9471" width="49.85546875" customWidth="1"/>
    <col min="9472" max="9472" width="25.7109375" customWidth="1"/>
    <col min="9727" max="9727" width="49.85546875" customWidth="1"/>
    <col min="9728" max="9728" width="25.7109375" customWidth="1"/>
    <col min="9983" max="9983" width="49.85546875" customWidth="1"/>
    <col min="9984" max="9984" width="25.7109375" customWidth="1"/>
    <col min="10239" max="10239" width="49.85546875" customWidth="1"/>
    <col min="10240" max="10240" width="25.7109375" customWidth="1"/>
    <col min="10495" max="10495" width="49.85546875" customWidth="1"/>
    <col min="10496" max="10496" width="25.7109375" customWidth="1"/>
    <col min="10751" max="10751" width="49.85546875" customWidth="1"/>
    <col min="10752" max="10752" width="25.7109375" customWidth="1"/>
    <col min="11007" max="11007" width="49.85546875" customWidth="1"/>
    <col min="11008" max="11008" width="25.7109375" customWidth="1"/>
    <col min="11263" max="11263" width="49.85546875" customWidth="1"/>
    <col min="11264" max="11264" width="25.7109375" customWidth="1"/>
    <col min="11519" max="11519" width="49.85546875" customWidth="1"/>
    <col min="11520" max="11520" width="25.7109375" customWidth="1"/>
    <col min="11775" max="11775" width="49.85546875" customWidth="1"/>
    <col min="11776" max="11776" width="25.7109375" customWidth="1"/>
    <col min="12031" max="12031" width="49.85546875" customWidth="1"/>
    <col min="12032" max="12032" width="25.7109375" customWidth="1"/>
    <col min="12287" max="12287" width="49.85546875" customWidth="1"/>
    <col min="12288" max="12288" width="25.7109375" customWidth="1"/>
    <col min="12543" max="12543" width="49.85546875" customWidth="1"/>
    <col min="12544" max="12544" width="25.7109375" customWidth="1"/>
    <col min="12799" max="12799" width="49.85546875" customWidth="1"/>
    <col min="12800" max="12800" width="25.7109375" customWidth="1"/>
    <col min="13055" max="13055" width="49.85546875" customWidth="1"/>
    <col min="13056" max="13056" width="25.7109375" customWidth="1"/>
    <col min="13311" max="13311" width="49.85546875" customWidth="1"/>
    <col min="13312" max="13312" width="25.7109375" customWidth="1"/>
    <col min="13567" max="13567" width="49.85546875" customWidth="1"/>
    <col min="13568" max="13568" width="25.7109375" customWidth="1"/>
    <col min="13823" max="13823" width="49.85546875" customWidth="1"/>
    <col min="13824" max="13824" width="25.7109375" customWidth="1"/>
    <col min="14079" max="14079" width="49.85546875" customWidth="1"/>
    <col min="14080" max="14080" width="25.7109375" customWidth="1"/>
    <col min="14335" max="14335" width="49.85546875" customWidth="1"/>
    <col min="14336" max="14336" width="25.7109375" customWidth="1"/>
    <col min="14591" max="14591" width="49.85546875" customWidth="1"/>
    <col min="14592" max="14592" width="25.7109375" customWidth="1"/>
    <col min="14847" max="14847" width="49.85546875" customWidth="1"/>
    <col min="14848" max="14848" width="25.7109375" customWidth="1"/>
    <col min="15103" max="15103" width="49.85546875" customWidth="1"/>
    <col min="15104" max="15104" width="25.7109375" customWidth="1"/>
    <col min="15359" max="15359" width="49.85546875" customWidth="1"/>
    <col min="15360" max="15360" width="25.7109375" customWidth="1"/>
    <col min="15615" max="15615" width="49.85546875" customWidth="1"/>
    <col min="15616" max="15616" width="25.7109375" customWidth="1"/>
    <col min="15871" max="15871" width="49.85546875" customWidth="1"/>
    <col min="15872" max="15872" width="25.7109375" customWidth="1"/>
    <col min="16127" max="16127" width="49.85546875" customWidth="1"/>
    <col min="16128" max="16128" width="25.7109375" customWidth="1"/>
  </cols>
  <sheetData>
    <row r="1" spans="1:2" x14ac:dyDescent="0.25">
      <c r="A1" s="1" t="s">
        <v>0</v>
      </c>
      <c r="B1" s="2" t="s">
        <v>125</v>
      </c>
    </row>
    <row r="2" spans="1:2" x14ac:dyDescent="0.25">
      <c r="A2" s="1"/>
    </row>
    <row r="3" spans="1:2" x14ac:dyDescent="0.25">
      <c r="A3" s="321" t="s">
        <v>135</v>
      </c>
      <c r="B3" s="321"/>
    </row>
    <row r="4" spans="1:2" ht="15.75" thickBot="1" x14ac:dyDescent="0.3"/>
    <row r="5" spans="1:2" ht="16.5" thickTop="1" thickBot="1" x14ac:dyDescent="0.3">
      <c r="A5" s="266" t="s">
        <v>66</v>
      </c>
      <c r="B5" s="267" t="s">
        <v>126</v>
      </c>
    </row>
    <row r="6" spans="1:2" ht="15.75" thickTop="1" x14ac:dyDescent="0.25">
      <c r="A6" s="268" t="s">
        <v>127</v>
      </c>
      <c r="B6" s="269">
        <v>19285726</v>
      </c>
    </row>
    <row r="7" spans="1:2" ht="30" customHeight="1" x14ac:dyDescent="0.25">
      <c r="A7" s="270" t="s">
        <v>43</v>
      </c>
      <c r="B7" s="271">
        <v>-30241576</v>
      </c>
    </row>
    <row r="8" spans="1:2" x14ac:dyDescent="0.25">
      <c r="A8" s="270" t="s">
        <v>120</v>
      </c>
      <c r="B8" s="271">
        <v>50072397</v>
      </c>
    </row>
    <row r="9" spans="1:2" ht="45" x14ac:dyDescent="0.25">
      <c r="A9" s="270" t="s">
        <v>128</v>
      </c>
      <c r="B9" s="271">
        <v>-19285726</v>
      </c>
    </row>
    <row r="10" spans="1:2" x14ac:dyDescent="0.25">
      <c r="A10" s="270" t="s">
        <v>129</v>
      </c>
      <c r="B10" s="271">
        <f>+B8+B9</f>
        <v>30786671</v>
      </c>
    </row>
    <row r="11" spans="1:2" x14ac:dyDescent="0.25">
      <c r="A11" s="270" t="s">
        <v>130</v>
      </c>
      <c r="B11" s="272">
        <v>0</v>
      </c>
    </row>
    <row r="12" spans="1:2" x14ac:dyDescent="0.25">
      <c r="A12" s="270" t="s">
        <v>131</v>
      </c>
      <c r="B12" s="272">
        <v>0</v>
      </c>
    </row>
    <row r="13" spans="1:2" ht="30" x14ac:dyDescent="0.25">
      <c r="A13" s="270" t="s">
        <v>132</v>
      </c>
      <c r="B13" s="272">
        <v>0</v>
      </c>
    </row>
    <row r="14" spans="1:2" ht="30" x14ac:dyDescent="0.25">
      <c r="A14" s="270" t="s">
        <v>133</v>
      </c>
      <c r="B14" s="272">
        <v>0</v>
      </c>
    </row>
    <row r="15" spans="1:2" ht="15.75" thickBot="1" x14ac:dyDescent="0.3">
      <c r="A15" s="273" t="s">
        <v>134</v>
      </c>
      <c r="B15" s="274">
        <f>+B6+B7+B10</f>
        <v>19830821</v>
      </c>
    </row>
    <row r="16" spans="1:2" ht="15.75" thickTop="1" x14ac:dyDescent="0.25"/>
  </sheetData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1.sz. bevétel</vt:lpstr>
      <vt:lpstr>2.sz. kiadás</vt:lpstr>
      <vt:lpstr>3.sz. kiadás feladatonként</vt:lpstr>
      <vt:lpstr>4.sz. tartalékok</vt:lpstr>
      <vt:lpstr>5.sz. mérleg</vt:lpstr>
      <vt:lpstr>6.sz.ei.felh.ütemterv</vt:lpstr>
      <vt:lpstr>7.sz. pénzkészlet vált.</vt:lpstr>
      <vt:lpstr>'5.sz. 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Pálinkás Krisztina</dc:creator>
  <cp:lastModifiedBy>Pálinkás Krisztina</cp:lastModifiedBy>
  <cp:lastPrinted>2024-08-27T08:43:15Z</cp:lastPrinted>
  <dcterms:created xsi:type="dcterms:W3CDTF">2024-08-05T12:46:53Z</dcterms:created>
  <dcterms:modified xsi:type="dcterms:W3CDTF">2024-08-27T09:41:05Z</dcterms:modified>
</cp:coreProperties>
</file>